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firstSheet="1" activeTab="1"/>
  </bookViews>
  <sheets>
    <sheet name="Kangatang" sheetId="1" state="veryHidden" r:id="rId1"/>
    <sheet name="68CK" sheetId="2" r:id="rId2"/>
  </sheets>
  <externalReferences>
    <externalReference r:id="rId5"/>
    <externalReference r:id="rId6"/>
  </externalReferences>
  <definedNames>
    <definedName name="\d">#N/A</definedName>
    <definedName name="_">#N/A</definedName>
    <definedName name="__CON1">#REF!</definedName>
    <definedName name="__CON2">#REF!</definedName>
    <definedName name="__ddn400">#REF!</definedName>
    <definedName name="__ddn600">#REF!</definedName>
    <definedName name="__gon4">#REF!</definedName>
    <definedName name="__lap1">#REF!</definedName>
    <definedName name="__lap2">#REF!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sc1">#REF!</definedName>
    <definedName name="__SC2">#REF!</definedName>
    <definedName name="__sc3">#REF!</definedName>
    <definedName name="__SN3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VL100">#REF!</definedName>
    <definedName name="__VL200">#REF!</definedName>
    <definedName name="__VL250">#REF!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gon4">#REF!</definedName>
    <definedName name="_lap1">#REF!</definedName>
    <definedName name="_lap2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pl15">BlankMacro1</definedName>
    <definedName name="_sc1">#REF!</definedName>
    <definedName name="_SC2">#REF!</definedName>
    <definedName name="_sc3">#REF!</definedName>
    <definedName name="_SN3">#REF!</definedName>
    <definedName name="_TB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VL100">#REF!</definedName>
    <definedName name="_VL200">#REF!</definedName>
    <definedName name="_VL250">#REF!</definedName>
    <definedName name="_xlfn.IFERROR" hidden="1">#NAME?</definedName>
    <definedName name="A120_">#REF!</definedName>
    <definedName name="A35_">#REF!</definedName>
    <definedName name="A50_">#REF!</definedName>
    <definedName name="A70_">#REF!</definedName>
    <definedName name="A95_">#REF!</definedName>
    <definedName name="aa">BlankMacro1</definedName>
    <definedName name="abc">#REF!</definedName>
    <definedName name="abcd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D">#N/A</definedName>
    <definedName name="b_240">#REF!</definedName>
    <definedName name="b_280">#REF!</definedName>
    <definedName name="b_320">#REF!</definedName>
    <definedName name="B_tinh">#REF!</definedName>
    <definedName name="bgta">BlankMacro1</definedName>
    <definedName name="blkh">#REF!</definedName>
    <definedName name="blkh1">#REF!</definedName>
    <definedName name="BOQ">#REF!</definedName>
    <definedName name="btchiuaxitm300">#REF!</definedName>
    <definedName name="BTchiuaxm200">#REF!</definedName>
    <definedName name="btcocM400">#REF!</definedName>
    <definedName name="BTlotm100">#REF!</definedName>
    <definedName name="BVCISUMMARY">#REF!</definedName>
    <definedName name="cap">#REF!</definedName>
    <definedName name="cap0.7">#REF!</definedName>
    <definedName name="CAPCHI">'[1]DATA - CHI'!#REF!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H">#REF!</definedName>
    <definedName name="CK">#REF!</definedName>
    <definedName name="CL">#REF!</definedName>
    <definedName name="CLVC3">0.1</definedName>
    <definedName name="CLVCTB">#REF!</definedName>
    <definedName name="Cöï_ly_vaän_chuyeãn">#REF!</definedName>
    <definedName name="CÖÏ_LY_VAÄN_CHUYEÅN">#REF!</definedName>
    <definedName name="Comm">BlankMacro1</definedName>
    <definedName name="COMMON">#REF!</definedName>
    <definedName name="CON_EQP_COS">#REF!</definedName>
    <definedName name="COVER">#REF!</definedName>
    <definedName name="CPVC100">#REF!</definedName>
    <definedName name="CPVCDN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dn9697">#REF!</definedName>
    <definedName name="CTIET">#REF!</definedName>
    <definedName name="CX">#REF!</definedName>
    <definedName name="DATA_DATA2_List">#REF!</definedName>
    <definedName name="DD">#REF!</definedName>
    <definedName name="DDAY">#REF!</definedName>
    <definedName name="DEMI1">#N/A</definedName>
    <definedName name="DEMI2">#N/A</definedName>
    <definedName name="dg">#REF!</definedName>
    <definedName name="dghp">#REF!</definedName>
    <definedName name="DGTV">#REF!</definedName>
    <definedName name="dgvl">#REF!</definedName>
    <definedName name="DLCC">#REF!</definedName>
    <definedName name="DM">#REF!</definedName>
    <definedName name="dobt">#REF!</definedName>
    <definedName name="DS1p1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>#REF!</definedName>
    <definedName name="FFF">BlankMacro1</definedName>
    <definedName name="FIT">BlankMacro1</definedName>
    <definedName name="FITT2">BlankMacro1</definedName>
    <definedName name="FITTING2">BlankMacro1</definedName>
    <definedName name="FLG">BlankMacro1</definedName>
    <definedName name="FO">#N/A</definedName>
    <definedName name="Gia_CT">#REF!</definedName>
    <definedName name="Gia_VT">#REF!</definedName>
    <definedName name="GIAVLIEUTN">#REF!</definedName>
    <definedName name="Giocong">#REF!</definedName>
    <definedName name="gl3p">#REF!</definedName>
    <definedName name="H">#N/A</definedName>
    <definedName name="H_THUCHTHH">#REF!</definedName>
    <definedName name="H_THUCTT">#REF!</definedName>
    <definedName name="Heä_soá_laép_xaø_H">1.7</definedName>
    <definedName name="heä_soá_sình_laày">#REF!</definedName>
    <definedName name="HHTT">#REF!</definedName>
    <definedName name="Hinh_thuc">#REF!</definedName>
    <definedName name="hoangnhi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LX">#REF!</definedName>
    <definedName name="HSLXH">1.7</definedName>
    <definedName name="HSLXP">#REF!</definedName>
    <definedName name="HSVC1">#REF!</definedName>
    <definedName name="HSVC2">#REF!</definedName>
    <definedName name="HSVC3">#REF!</definedName>
    <definedName name="HTHH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HV">#N/A</definedName>
    <definedName name="IDLAB_COST">#REF!</definedName>
    <definedName name="INDMANP">#REF!</definedName>
    <definedName name="j">#REF!</definedName>
    <definedName name="K">#REF!</definedName>
    <definedName name="k2b">#REF!</definedName>
    <definedName name="KH_Chang">#REF!</definedName>
    <definedName name="KLTHDN">#REF!</definedName>
    <definedName name="KLVANKHUON">#REF!</definedName>
    <definedName name="kp1ph">#REF!</definedName>
    <definedName name="KSTK">#REF!</definedName>
    <definedName name="KVC">#REF!</definedName>
    <definedName name="L">#REF!</definedName>
    <definedName name="L_mong">#REF!</definedName>
    <definedName name="LK_hathe">#REF!</definedName>
    <definedName name="Lmk">#REF!</definedName>
    <definedName name="Loai_TD">#REF!</definedName>
    <definedName name="lVC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">#N/A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G_A">#REF!</definedName>
    <definedName name="Moùng">#REF!</definedName>
    <definedName name="MSCT">#REF!</definedName>
    <definedName name="MTMAC12">#REF!</definedName>
    <definedName name="mtram">#REF!</definedName>
    <definedName name="MUCCHI">'[1]DATA - CHI'!#REF!</definedName>
    <definedName name="n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c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T3p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i">#REF!</definedName>
    <definedName name="nhn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g1p">#REF!</definedName>
    <definedName name="ningnc1p">#REF!</definedName>
    <definedName name="ning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x">#REF!</definedName>
    <definedName name="oanh">BlankMacro1</definedName>
    <definedName name="osc">#REF!</definedName>
    <definedName name="page\x2dtotal">#REF!</definedName>
    <definedName name="page\x2dtotal\x2dmaster0">#REF!</definedName>
    <definedName name="PIP">BlankMacro1</definedName>
    <definedName name="PIPE2">BlankMacro1</definedName>
    <definedName name="pl">BlankMacro1</definedName>
    <definedName name="PPP">BlankMacro1</definedName>
    <definedName name="_xlnm.Print_Area" localSheetId="1">'68CK'!$A$1:$AC$125</definedName>
    <definedName name="Print_Area_MI">'[2]KHT2'!#REF!</definedName>
    <definedName name="_xlnm.Print_Titles" localSheetId="1">'68CK'!$5:$10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BlankMacro1</definedName>
    <definedName name="PTNC">#REF!</definedName>
    <definedName name="q">BlankMacro1</definedName>
    <definedName name="QHCHI">'[1]DATA - CHI'!#REF!</definedName>
    <definedName name="qq">BlankMacro1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sd1p">#REF!</definedName>
    <definedName name="sd3p">#REF!</definedName>
    <definedName name="SDMONG">#REF!</definedName>
    <definedName name="sht">#REF!</definedName>
    <definedName name="sht1p">#REF!</definedName>
    <definedName name="sht3p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lieu">#REF!</definedName>
    <definedName name="SORT">#REF!</definedName>
    <definedName name="SPEC">#REF!</definedName>
    <definedName name="SPECSUMMARY">#REF!</definedName>
    <definedName name="ss">BlankMacro1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BlankMacro1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AMTINH">#REF!</definedName>
    <definedName name="tb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nc1p">#REF!</definedName>
    <definedName name="tdtr2cnc">#REF!</definedName>
    <definedName name="tdtr2cvl">#REF!</definedName>
    <definedName name="tdvl1p">#REF!</definedName>
    <definedName name="text">#REF!,#REF!,#REF!,#REF!,#REF!</definedName>
    <definedName name="THGO1pnc">#REF!</definedName>
    <definedName name="thht">#REF!</definedName>
    <definedName name="thkp3">#REF!</definedName>
    <definedName name="THT">#REF!</definedName>
    <definedName name="thtt">#REF!</definedName>
    <definedName name="TIENCHI">'[1]DATA - CHI'!#REF!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ONGDUTOAN">#REF!</definedName>
    <definedName name="TRAM">#REF!</definedName>
    <definedName name="TRISO">#REF!</definedName>
    <definedName name="TT_1P">#REF!</definedName>
    <definedName name="TT_3p">#REF!</definedName>
    <definedName name="ttbt">#REF!</definedName>
    <definedName name="TTDD1P">#REF!</definedName>
    <definedName name="TTDKKH">#REF!</definedName>
    <definedName name="ttronmk">#REF!</definedName>
    <definedName name="tv75nc">#REF!</definedName>
    <definedName name="tv75vl">#REF!</definedName>
    <definedName name="TYT">BlankMacro1</definedName>
    <definedName name="unitt">BlankMacro1</definedName>
    <definedName name="ut">BlankMacro1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RIINST">#REF!</definedName>
    <definedName name="VARIPURC">#REF!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HT">#REF!</definedName>
    <definedName name="vctb">#REF!</definedName>
    <definedName name="VCVBT1">#REF!</definedName>
    <definedName name="VCVBT2">#REF!</definedName>
    <definedName name="vd3p">#REF!</definedName>
    <definedName name="vkcauthang">#REF!</definedName>
    <definedName name="vksan">#REF!</definedName>
    <definedName name="vl">#REF!</definedName>
    <definedName name="vl3p">#REF!</definedName>
    <definedName name="Vlcap0.7">#REF!</definedName>
    <definedName name="VLcap1">#REF!</definedName>
    <definedName name="VLCT3p">#REF!</definedName>
    <definedName name="vldn400">#REF!</definedName>
    <definedName name="vldn600">#REF!</definedName>
    <definedName name="vltram">#REF!</definedName>
    <definedName name="vr3p">#REF!</definedName>
    <definedName name="W">#REF!</definedName>
    <definedName name="WIRE1">5</definedName>
    <definedName name="wrn.chi._.tiÆt." hidden="1">{#N/A,#N/A,FALSE,"Chi ti?t"}</definedName>
    <definedName name="WT">#N/A</definedName>
    <definedName name="WW">#N/A</definedName>
    <definedName name="X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CCT">0.5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t1p">#REF!</definedName>
    <definedName name="XINvc">#REF!</definedName>
    <definedName name="XINvl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mcax">#REF!</definedName>
    <definedName name="xuxu">#REF!</definedName>
    <definedName name="Y">BlankMacro1</definedName>
    <definedName name="z">#REF!</definedName>
    <definedName name="ZXD">#REF!</definedName>
    <definedName name="ZYX">#REF!</definedName>
    <definedName name="ZZZ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피팅">BlankMacro1</definedName>
  </definedNames>
  <calcPr fullCalcOnLoad="1"/>
</workbook>
</file>

<file path=xl/comments2.xml><?xml version="1.0" encoding="utf-8"?>
<comments xmlns="http://schemas.openxmlformats.org/spreadsheetml/2006/main">
  <authors>
    <author>HangQLNS</author>
  </authors>
  <commentList>
    <comment ref="X32" authorId="0">
      <text>
        <r>
          <rPr>
            <b/>
            <sz val="9"/>
            <rFont val="Tahoma"/>
            <family val="2"/>
          </rPr>
          <t>HangQLNS:</t>
        </r>
        <r>
          <rPr>
            <sz val="9"/>
            <rFont val="Tahoma"/>
            <family val="2"/>
          </rPr>
          <t xml:space="preserve">
1.491 trr là nguồn 2021 ms</t>
        </r>
      </text>
    </comment>
    <comment ref="M56" authorId="0">
      <text>
        <r>
          <rPr>
            <b/>
            <sz val="9"/>
            <rFont val="Tahoma"/>
            <family val="2"/>
          </rPr>
          <t>HangQLNS:</t>
        </r>
        <r>
          <rPr>
            <sz val="9"/>
            <rFont val="Tahoma"/>
            <family val="2"/>
          </rPr>
          <t xml:space="preserve">
năm trước mang sang</t>
        </r>
      </text>
    </comment>
    <comment ref="X75" authorId="0">
      <text>
        <r>
          <rPr>
            <b/>
            <sz val="9"/>
            <rFont val="Tahoma"/>
            <family val="2"/>
          </rPr>
          <t>HangQLNS:</t>
        </r>
        <r>
          <rPr>
            <sz val="9"/>
            <rFont val="Tahoma"/>
            <family val="2"/>
          </rPr>
          <t xml:space="preserve">
280.000 đ</t>
        </r>
      </text>
    </comment>
  </commentList>
</comments>
</file>

<file path=xl/sharedStrings.xml><?xml version="1.0" encoding="utf-8"?>
<sst xmlns="http://schemas.openxmlformats.org/spreadsheetml/2006/main" count="199" uniqueCount="131">
  <si>
    <t>Đơn vị: Triệu đồng</t>
  </si>
  <si>
    <t>STT</t>
  </si>
  <si>
    <t>Dự toán</t>
  </si>
  <si>
    <t>Quyết toán</t>
  </si>
  <si>
    <t>A</t>
  </si>
  <si>
    <t>B</t>
  </si>
  <si>
    <t>I</t>
  </si>
  <si>
    <t>II</t>
  </si>
  <si>
    <t>Chi đầu tư phát triển</t>
  </si>
  <si>
    <t>C</t>
  </si>
  <si>
    <t>So sánh (%)</t>
  </si>
  <si>
    <t>Tên đơn vị</t>
  </si>
  <si>
    <t>Tổng số</t>
  </si>
  <si>
    <t>TỔNG SỐ</t>
  </si>
  <si>
    <t>Trong đó</t>
  </si>
  <si>
    <t>Vốn ngoài nước</t>
  </si>
  <si>
    <t>Vốn trong nước</t>
  </si>
  <si>
    <t>Kinh phí sự nghiệp</t>
  </si>
  <si>
    <t>Cảng vụ Đường thủy nội địa</t>
  </si>
  <si>
    <t>Công an Thành phố</t>
  </si>
  <si>
    <t>Ngân sách huyện</t>
  </si>
  <si>
    <t>1.1</t>
  </si>
  <si>
    <t>1.2</t>
  </si>
  <si>
    <t>1.3</t>
  </si>
  <si>
    <t>Bệnh viện Đa khoa Sài Gòn</t>
  </si>
  <si>
    <t>Bệnh viện Nhi Đồng 2</t>
  </si>
  <si>
    <t>Bệnh viện Từ Dũ</t>
  </si>
  <si>
    <t>Bệnh viện Đa khoa Khu vực Củ Chi</t>
  </si>
  <si>
    <t>Bệnh viện Ung Bướu</t>
  </si>
  <si>
    <t>Bệnh viện Y Học Cổ Truyền</t>
  </si>
  <si>
    <t>Quận 1</t>
  </si>
  <si>
    <t>Quận 3</t>
  </si>
  <si>
    <t>Quận 4</t>
  </si>
  <si>
    <t>Quận 5</t>
  </si>
  <si>
    <t>Quận 6</t>
  </si>
  <si>
    <t>Quận 7</t>
  </si>
  <si>
    <t>Quận 8</t>
  </si>
  <si>
    <t>Quận 10</t>
  </si>
  <si>
    <t>Quận 11</t>
  </si>
  <si>
    <t>Quận 12</t>
  </si>
  <si>
    <t>Tên chương trình mục tiêu</t>
  </si>
  <si>
    <t>Vốn Trung ương</t>
  </si>
  <si>
    <t>Vốn Thành phố</t>
  </si>
  <si>
    <t>Ngân sách tỉnh</t>
  </si>
  <si>
    <t xml:space="preserve">I </t>
  </si>
  <si>
    <t>CHƯƠNG TRÌNH MỤC TIÊU</t>
  </si>
  <si>
    <t>BỔ SUNG CÓ MỤC TIÊU THỰC HIỆN MỘT SỐ NHIỆM VỤ, MỤC TIÊU KHÁC</t>
  </si>
  <si>
    <t>Sở Giao thông vận tải</t>
  </si>
  <si>
    <t>Quận Phú Nhuận</t>
  </si>
  <si>
    <t>Quận Gò Vấp</t>
  </si>
  <si>
    <t>Quận Bình Thạnh</t>
  </si>
  <si>
    <t>Quận Tân Bình</t>
  </si>
  <si>
    <t>Quận Tân Phú</t>
  </si>
  <si>
    <t>Quận Bình Tân</t>
  </si>
  <si>
    <t>Huyện Củ Chi</t>
  </si>
  <si>
    <t>Huyện Bình Chánh</t>
  </si>
  <si>
    <t>Huyện Nhà Bè</t>
  </si>
  <si>
    <t>Huyện Cần Giờ</t>
  </si>
  <si>
    <t>THÀNH PHỐ HỒ CHÍ MINH</t>
  </si>
  <si>
    <t>CTMT</t>
  </si>
  <si>
    <t>Lập dự án đắp bờ tả sông Sài Gòn (đoạn còn lại) từ rạch cầu Ngang đến khu đô thị Thủ Thiêm</t>
  </si>
  <si>
    <t>Ban Quản lý dự án ĐTXD hạ tầng đô thị</t>
  </si>
  <si>
    <t>Trung tâm Quản lý hạ tầng giao thông đường bộ</t>
  </si>
  <si>
    <t>Bệnh viện Da Liễu</t>
  </si>
  <si>
    <t>Vốn đầu tư phát triển</t>
  </si>
  <si>
    <t>Ban Quản lý đường sắt đô thị</t>
  </si>
  <si>
    <t xml:space="preserve">Kinh phí quản lý, bảo trì đường bộ </t>
  </si>
  <si>
    <t>Liên hiệp các Hội văn học nghệ thuật Thành phố</t>
  </si>
  <si>
    <t>Hội Nhà báo Thành phố</t>
  </si>
  <si>
    <t>Kinh phí thực hiện nhiệm vụ đảm bảo trật tự an toàn giao thông</t>
  </si>
  <si>
    <t>Trung tâm Quản lý điều hành giao thông đô thị</t>
  </si>
  <si>
    <t>Ban An toàn giao thông thông Thành phố</t>
  </si>
  <si>
    <t>Huyện Hóc Môn</t>
  </si>
  <si>
    <t>Dự án Cải thiện môi trường nước thành phố Hồ Chí Minh</t>
  </si>
  <si>
    <t>Dự án Vệ sinh môi trường thành phố Hồ Chí Minh - Giai đoạn 2</t>
  </si>
  <si>
    <t>3=4+5</t>
  </si>
  <si>
    <t>Bệnh viện Bệnh Nhiệt Đới</t>
  </si>
  <si>
    <t>Thành phố Thủ Đức</t>
  </si>
  <si>
    <t>Bệnh viện Lê Văn Thịnh</t>
  </si>
  <si>
    <t>1=2+7</t>
  </si>
  <si>
    <t>2=3+6</t>
  </si>
  <si>
    <t>7=8+11</t>
  </si>
  <si>
    <t>8=9+10</t>
  </si>
  <si>
    <t>12=13+18</t>
  </si>
  <si>
    <t>13=14+17</t>
  </si>
  <si>
    <t>14=15+16</t>
  </si>
  <si>
    <t>18=19+22</t>
  </si>
  <si>
    <t>19=20+21</t>
  </si>
  <si>
    <t>23=12/1</t>
  </si>
  <si>
    <t>24=13/2</t>
  </si>
  <si>
    <t>25=18/7</t>
  </si>
  <si>
    <t>Vốn trong nước (bổ sung có mục tiêu từ NSTW)</t>
  </si>
  <si>
    <t>Xây dựng mới Bệnh viện Nhi đồng Thành phố</t>
  </si>
  <si>
    <t>Xây dựng nút giao thông An Phú</t>
  </si>
  <si>
    <t>Vốn ngoài nước (ODA cấp phát từ NSTW)</t>
  </si>
  <si>
    <t>Dự án đầu tư xây dựng tuyến đường sắt đô thị số 1 Thành phố Hồ Chí Minh, tuyến Bến Thành - Suối Tiên</t>
  </si>
  <si>
    <t>Dự án Hỗ trợ kỹ thuật cho dự án Phát triển Giao thông xanh Thành phố Hồ Chí Minh</t>
  </si>
  <si>
    <t>Lập dự án Cải tạo phục hồi đường cống thoát nước cũ, xuống cấp bằng công nghệ không đào hở ở thành phố Hồ Chí Minh</t>
  </si>
  <si>
    <t>Kinh phí phòng chống dịch Covid-19</t>
  </si>
  <si>
    <t>Bệnh viện Quận 6</t>
  </si>
  <si>
    <t>Bệnh viện Truyền máu và Huyết học</t>
  </si>
  <si>
    <t xml:space="preserve">Trung tâm Pháp y </t>
  </si>
  <si>
    <t>Bệnh viện Huyện Bình Chánh</t>
  </si>
  <si>
    <t>Bệnh viện Tai Mũi Họng</t>
  </si>
  <si>
    <t>Bệnh viện Nhi đồng Thành phố</t>
  </si>
  <si>
    <t>Bệnh viện Nhân Dân Gia Định</t>
  </si>
  <si>
    <t>Trung tâm Y tế Quận 1</t>
  </si>
  <si>
    <t>Trung tâm Y tế Quận 4</t>
  </si>
  <si>
    <t>Trung tâm Y tế Quận 6</t>
  </si>
  <si>
    <t>Trung tâm Y tế Quận 12</t>
  </si>
  <si>
    <t>Trung tâm Y tế Huyện Hóc Môn</t>
  </si>
  <si>
    <t>Trung tâm Y tế Quận Gò Vấp</t>
  </si>
  <si>
    <t>Trung tâm Y tế Quận Bình Thạnh</t>
  </si>
  <si>
    <t>Trung tâm Y tế Quận Phú Nhuận</t>
  </si>
  <si>
    <t>Trung tâm Y tế Huyện Cần Giờ</t>
  </si>
  <si>
    <t>Trung tâm Y tế Quận Bình Tân</t>
  </si>
  <si>
    <t>Trung tâm Y tế Quận Tân Phú</t>
  </si>
  <si>
    <t>Trung tâm Y tế Quận Tân Bình</t>
  </si>
  <si>
    <t>Xây dựng, mở rộng Quốc lộ 50, huyện Bình Chánh</t>
  </si>
  <si>
    <t>QUYẾT TOÁN CHI CHƯƠNG TRÌNH MỤC TIÊU QUỐC GIA, CHƯƠNG TRÌNH MỤC TIÊU VÀ CÁC CHƯƠNG TRÌNH KHÁC NĂM 2022</t>
  </si>
  <si>
    <t xml:space="preserve">Ban Quản lý dự án ĐTXD các công trình dân dụng và công nghiệp </t>
  </si>
  <si>
    <t>Xây dựng mới Bệnh viện Ung Bướu tại Quận 9</t>
  </si>
  <si>
    <t>Xây dựng hạ tầng và cải tạo môi trường kênh Tham Lương - Bến Cát - Nước Lên</t>
  </si>
  <si>
    <t>Ban Quản lý dự án ĐTXD các công trình giao thông</t>
  </si>
  <si>
    <t>Chương trình hỗ trợ sáng tạo văn học nghệ thuật, báo chí</t>
  </si>
  <si>
    <t>Chương trình phát triển công tác xã hội và Chương trình trợ giúp xã hội đối với người tâm thần, trẻ em tự kỷ và người rối nhiễu tâm trí</t>
  </si>
  <si>
    <t>Kinh phí thực hiện chính sách hỗ trợ tiền thuê nhà cho người lao động theo quy định tại Quyết định số 08/2022/QĐ-TTg của  Thủ tướng Chính phủ</t>
  </si>
  <si>
    <t>Thưởng vượt dự toán thu phân chia giữa NSTW và NSĐP và đầu tư trở lại theo cơ chế đặc thù năm 2021</t>
  </si>
  <si>
    <t>Vốn viện trợ thực hiện ghi thu, ghi chi theo tiến độ giải ngân và trong phạm vi dự toán được giao</t>
  </si>
  <si>
    <t>ỦY BAN NHÂN DÂN</t>
  </si>
  <si>
    <t>Biểu số 68/CK-NSNN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</si>
</sst>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-* #,##0.00\ _€_-;\-* #,##0.00\ _€_-;_-* &quot;-&quot;??\ _€_-;_-@_-"/>
    <numFmt numFmtId="167" formatCode="_-* #,##0.00_-;\-* #,##0.00_-;_-* &quot;-&quot;??_-;_-@_-"/>
    <numFmt numFmtId="168" formatCode="_(* #.##0.00_);_(* \(#.##0.00\);_(* &quot;-&quot;??_);_(@_)"/>
    <numFmt numFmtId="169" formatCode="_(* #.##0.00_);_(* \(#.##0.00\);_(* \-??_);_(@_)"/>
    <numFmt numFmtId="170" formatCode="_-* #.##0.00\ _₫_-;\-* #.##0.00\ _₫_-;_-* \-??\ _₫_-;_-@_-"/>
    <numFmt numFmtId="171" formatCode="_(* #,##0.00_);_(* \(#,##0.00\);_(* \-??_);_(@_)"/>
    <numFmt numFmtId="172" formatCode="_-* #.##0_-;\-* #.##0_-;_-* &quot;-&quot;_-;_-@_-"/>
    <numFmt numFmtId="173" formatCode="_-* #.##0.00_-;\-* #.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name val=".VnArial Narrow"/>
      <family val="2"/>
    </font>
    <font>
      <sz val="12"/>
      <name val="VNI-Times"/>
      <family val="0"/>
    </font>
    <font>
      <sz val="10"/>
      <name val=".VnTime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8"/>
      <name val="VNI-Times"/>
      <family val="2"/>
    </font>
    <font>
      <sz val="11"/>
      <color indexed="8"/>
      <name val="Arial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30"/>
      <name val="Times New Roman"/>
      <family val="1"/>
    </font>
    <font>
      <sz val="13"/>
      <color indexed="30"/>
      <name val="Times New Roman"/>
      <family val="1"/>
    </font>
    <font>
      <sz val="12"/>
      <name val=".VnTime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14"/>
      <name val=".VnTim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000000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VNI-Time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70C0"/>
      <name val="Times New Roman"/>
      <family val="1"/>
    </font>
    <font>
      <sz val="13"/>
      <color theme="1"/>
      <name val="Calibri"/>
      <family val="2"/>
    </font>
    <font>
      <sz val="13"/>
      <color rgb="FF0033CC"/>
      <name val="Times New Roman"/>
      <family val="1"/>
    </font>
    <font>
      <i/>
      <sz val="13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43" fillId="0" borderId="0" applyFont="0" applyFill="0" applyBorder="0" applyAlignment="0" applyProtection="0"/>
    <xf numFmtId="43" fontId="5" fillId="0" borderId="0" applyNumberFormat="0" applyFill="0" applyBorder="0" applyAlignment="0" applyProtection="0"/>
    <xf numFmtId="169" fontId="44" fillId="0" borderId="0" applyBorder="0" applyAlignment="0" applyProtection="0"/>
    <xf numFmtId="168" fontId="5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44" fillId="0" borderId="0" applyBorder="0" applyAlignment="0" applyProtection="0"/>
    <xf numFmtId="171" fontId="44" fillId="0" borderId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44" fillId="0" borderId="0" applyBorder="0" applyAlignment="0" applyProtection="0"/>
    <xf numFmtId="164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5" fillId="0" borderId="0" applyNumberFormat="0" applyFill="0" applyBorder="0" applyAlignment="0" applyProtection="0"/>
    <xf numFmtId="173" fontId="43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6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Fill="1" applyAlignment="1">
      <alignment vertical="center"/>
    </xf>
    <xf numFmtId="165" fontId="63" fillId="0" borderId="0" xfId="43" applyNumberFormat="1" applyFont="1" applyFill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126" applyFont="1" applyFill="1" applyBorder="1" applyAlignment="1">
      <alignment horizontal="left" vertical="center" wrapText="1"/>
      <protection/>
    </xf>
    <xf numFmtId="0" fontId="64" fillId="0" borderId="11" xfId="126" applyFont="1" applyFill="1" applyBorder="1" applyAlignment="1">
      <alignment horizontal="center" vertical="center" wrapText="1"/>
      <protection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3" fontId="64" fillId="0" borderId="11" xfId="126" applyNumberFormat="1" applyFont="1" applyFill="1" applyBorder="1" applyAlignment="1">
      <alignment horizontal="left" vertical="center" wrapText="1"/>
      <protection/>
    </xf>
    <xf numFmtId="3" fontId="64" fillId="0" borderId="11" xfId="126" applyNumberFormat="1" applyFont="1" applyFill="1" applyBorder="1" applyAlignment="1">
      <alignment horizontal="center" vertical="center" wrapText="1"/>
      <protection/>
    </xf>
    <xf numFmtId="0" fontId="6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3" fontId="64" fillId="0" borderId="11" xfId="0" applyNumberFormat="1" applyFont="1" applyFill="1" applyBorder="1" applyAlignment="1">
      <alignment horizontal="left" vertical="center" wrapText="1"/>
    </xf>
    <xf numFmtId="3" fontId="64" fillId="0" borderId="11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3" fontId="66" fillId="0" borderId="0" xfId="0" applyNumberFormat="1" applyFont="1" applyFill="1" applyAlignment="1">
      <alignment vertical="center"/>
    </xf>
    <xf numFmtId="0" fontId="66" fillId="0" borderId="0" xfId="0" applyFont="1" applyFill="1" applyAlignment="1">
      <alignment vertical="center"/>
    </xf>
    <xf numFmtId="165" fontId="66" fillId="0" borderId="0" xfId="43" applyNumberFormat="1" applyFont="1" applyFill="1" applyAlignment="1">
      <alignment vertical="center"/>
    </xf>
    <xf numFmtId="3" fontId="64" fillId="0" borderId="11" xfId="43" applyNumberFormat="1" applyFont="1" applyFill="1" applyBorder="1" applyAlignment="1">
      <alignment horizontal="right" vertical="center" wrapText="1"/>
    </xf>
    <xf numFmtId="4" fontId="64" fillId="0" borderId="11" xfId="43" applyNumberFormat="1" applyFont="1" applyFill="1" applyBorder="1" applyAlignment="1">
      <alignment horizontal="right" vertical="center" wrapText="1"/>
    </xf>
    <xf numFmtId="4" fontId="64" fillId="0" borderId="12" xfId="43" applyNumberFormat="1" applyFont="1" applyFill="1" applyBorder="1" applyAlignment="1">
      <alignment horizontal="right" vertical="center" wrapText="1"/>
    </xf>
    <xf numFmtId="165" fontId="64" fillId="0" borderId="0" xfId="43" applyNumberFormat="1" applyFont="1" applyFill="1" applyAlignment="1">
      <alignment vertical="center"/>
    </xf>
    <xf numFmtId="3" fontId="64" fillId="0" borderId="11" xfId="43" applyNumberFormat="1" applyFont="1" applyFill="1" applyBorder="1" applyAlignment="1">
      <alignment vertical="center" wrapText="1"/>
    </xf>
    <xf numFmtId="4" fontId="64" fillId="0" borderId="11" xfId="43" applyNumberFormat="1" applyFont="1" applyFill="1" applyBorder="1" applyAlignment="1">
      <alignment vertical="center" wrapText="1"/>
    </xf>
    <xf numFmtId="4" fontId="64" fillId="0" borderId="12" xfId="43" applyNumberFormat="1" applyFont="1" applyFill="1" applyBorder="1" applyAlignment="1">
      <alignment vertical="center" wrapText="1"/>
    </xf>
    <xf numFmtId="3" fontId="64" fillId="0" borderId="11" xfId="43" applyNumberFormat="1" applyFont="1" applyFill="1" applyBorder="1" applyAlignment="1">
      <alignment horizontal="right" vertical="center"/>
    </xf>
    <xf numFmtId="4" fontId="64" fillId="0" borderId="11" xfId="43" applyNumberFormat="1" applyFont="1" applyFill="1" applyBorder="1" applyAlignment="1">
      <alignment horizontal="right" vertical="center"/>
    </xf>
    <xf numFmtId="4" fontId="64" fillId="0" borderId="12" xfId="43" applyNumberFormat="1" applyFont="1" applyFill="1" applyBorder="1" applyAlignment="1">
      <alignment horizontal="right" vertical="center"/>
    </xf>
    <xf numFmtId="165" fontId="64" fillId="0" borderId="0" xfId="43" applyNumberFormat="1" applyFont="1" applyFill="1" applyAlignment="1">
      <alignment horizontal="right" vertical="center"/>
    </xf>
    <xf numFmtId="165" fontId="65" fillId="0" borderId="0" xfId="43" applyNumberFormat="1" applyFont="1" applyFill="1" applyAlignment="1">
      <alignment horizontal="right" vertical="center"/>
    </xf>
    <xf numFmtId="165" fontId="10" fillId="0" borderId="0" xfId="43" applyNumberFormat="1" applyFont="1" applyFill="1" applyAlignment="1">
      <alignment vertical="center"/>
    </xf>
    <xf numFmtId="165" fontId="9" fillId="0" borderId="0" xfId="43" applyNumberFormat="1" applyFont="1" applyFill="1" applyAlignment="1">
      <alignment vertical="center"/>
    </xf>
    <xf numFmtId="165" fontId="65" fillId="0" borderId="0" xfId="43" applyNumberFormat="1" applyFont="1" applyFill="1" applyAlignment="1">
      <alignment vertical="center"/>
    </xf>
    <xf numFmtId="165" fontId="67" fillId="0" borderId="0" xfId="43" applyNumberFormat="1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63" fillId="0" borderId="11" xfId="174" applyNumberFormat="1" applyFont="1" applyFill="1" applyBorder="1" applyAlignment="1">
      <alignment horizontal="left" vertical="center"/>
      <protection/>
    </xf>
    <xf numFmtId="3" fontId="63" fillId="0" borderId="11" xfId="43" applyNumberFormat="1" applyFont="1" applyFill="1" applyBorder="1" applyAlignment="1">
      <alignment vertical="center"/>
    </xf>
    <xf numFmtId="4" fontId="63" fillId="0" borderId="11" xfId="43" applyNumberFormat="1" applyFont="1" applyFill="1" applyBorder="1" applyAlignment="1">
      <alignment vertical="center"/>
    </xf>
    <xf numFmtId="4" fontId="63" fillId="0" borderId="12" xfId="43" applyNumberFormat="1" applyFont="1" applyFill="1" applyBorder="1" applyAlignment="1">
      <alignment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3" fillId="0" borderId="11" xfId="174" applyNumberFormat="1" applyFont="1" applyFill="1" applyBorder="1" applyAlignment="1">
      <alignment horizontal="left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3" fontId="64" fillId="0" borderId="15" xfId="0" applyNumberFormat="1" applyFont="1" applyFill="1" applyBorder="1" applyAlignment="1" quotePrefix="1">
      <alignment horizontal="center" vertical="center" wrapText="1"/>
    </xf>
    <xf numFmtId="3" fontId="64" fillId="0" borderId="15" xfId="0" applyNumberFormat="1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horizontal="right" vertical="center"/>
    </xf>
    <xf numFmtId="3" fontId="64" fillId="0" borderId="17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3" fontId="63" fillId="0" borderId="11" xfId="0" applyNumberFormat="1" applyFont="1" applyFill="1" applyBorder="1" applyAlignment="1">
      <alignment horizontal="left" vertical="center" wrapText="1"/>
    </xf>
    <xf numFmtId="3" fontId="63" fillId="0" borderId="11" xfId="0" applyNumberFormat="1" applyFont="1" applyFill="1" applyBorder="1" applyAlignment="1">
      <alignment horizontal="center" vertical="center" wrapText="1"/>
    </xf>
    <xf numFmtId="3" fontId="63" fillId="0" borderId="11" xfId="43" applyNumberFormat="1" applyFont="1" applyFill="1" applyBorder="1" applyAlignment="1">
      <alignment horizontal="right" vertical="center"/>
    </xf>
    <xf numFmtId="3" fontId="63" fillId="0" borderId="11" xfId="43" applyNumberFormat="1" applyFont="1" applyFill="1" applyBorder="1" applyAlignment="1">
      <alignment vertical="center" wrapText="1"/>
    </xf>
    <xf numFmtId="4" fontId="63" fillId="0" borderId="11" xfId="43" applyNumberFormat="1" applyFont="1" applyFill="1" applyBorder="1" applyAlignment="1">
      <alignment horizontal="right" vertical="center"/>
    </xf>
    <xf numFmtId="4" fontId="63" fillId="0" borderId="12" xfId="43" applyNumberFormat="1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center" vertical="center"/>
    </xf>
    <xf numFmtId="3" fontId="63" fillId="0" borderId="11" xfId="43" applyNumberFormat="1" applyFont="1" applyFill="1" applyBorder="1" applyAlignment="1">
      <alignment horizontal="right" vertical="center" wrapText="1"/>
    </xf>
    <xf numFmtId="0" fontId="63" fillId="0" borderId="1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 wrapText="1"/>
    </xf>
    <xf numFmtId="3" fontId="63" fillId="0" borderId="15" xfId="0" applyNumberFormat="1" applyFont="1" applyFill="1" applyBorder="1" applyAlignment="1">
      <alignment horizontal="left" vertical="center" wrapText="1"/>
    </xf>
    <xf numFmtId="3" fontId="63" fillId="0" borderId="15" xfId="43" applyNumberFormat="1" applyFont="1" applyFill="1" applyBorder="1" applyAlignment="1">
      <alignment horizontal="right" vertical="center"/>
    </xf>
    <xf numFmtId="4" fontId="63" fillId="0" borderId="15" xfId="43" applyNumberFormat="1" applyFont="1" applyFill="1" applyBorder="1" applyAlignment="1">
      <alignment horizontal="right" vertical="center"/>
    </xf>
    <xf numFmtId="4" fontId="63" fillId="0" borderId="16" xfId="43" applyNumberFormat="1" applyFont="1" applyFill="1" applyBorder="1" applyAlignment="1">
      <alignment horizontal="right" vertical="center"/>
    </xf>
    <xf numFmtId="0" fontId="63" fillId="0" borderId="18" xfId="0" applyFont="1" applyFill="1" applyBorder="1" applyAlignment="1">
      <alignment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8" xfId="0" applyNumberFormat="1" applyFont="1" applyFill="1" applyBorder="1" applyAlignment="1">
      <alignment vertical="center" wrapText="1"/>
    </xf>
    <xf numFmtId="3" fontId="63" fillId="0" borderId="18" xfId="43" applyNumberFormat="1" applyFont="1" applyFill="1" applyBorder="1" applyAlignment="1">
      <alignment vertical="center"/>
    </xf>
    <xf numFmtId="3" fontId="63" fillId="0" borderId="18" xfId="43" applyNumberFormat="1" applyFont="1" applyFill="1" applyBorder="1" applyAlignment="1">
      <alignment vertical="center" wrapText="1"/>
    </xf>
    <xf numFmtId="4" fontId="63" fillId="0" borderId="18" xfId="43" applyNumberFormat="1" applyFont="1" applyFill="1" applyBorder="1" applyAlignment="1">
      <alignment vertical="center"/>
    </xf>
    <xf numFmtId="4" fontId="63" fillId="0" borderId="19" xfId="43" applyNumberFormat="1" applyFont="1" applyFill="1" applyBorder="1" applyAlignment="1">
      <alignment vertical="center"/>
    </xf>
    <xf numFmtId="0" fontId="64" fillId="0" borderId="17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3" fontId="64" fillId="0" borderId="17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3" fontId="64" fillId="0" borderId="23" xfId="0" applyNumberFormat="1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</cellXfs>
  <cellStyles count="171">
    <cellStyle name="Normal" xfId="0"/>
    <cellStyle name="_TG-TH_2_PGIA-phieu tham tra Kho bac_Book1_1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[0] 2" xfId="45"/>
    <cellStyle name="Comma [0] 2 2" xfId="46"/>
    <cellStyle name="Comma [0] 2 3" xfId="47"/>
    <cellStyle name="Comma [0] 2 4" xfId="48"/>
    <cellStyle name="Comma [0] 2 5" xfId="49"/>
    <cellStyle name="Comma [0] 2 6" xfId="50"/>
    <cellStyle name="Comma [0] 2 7" xfId="51"/>
    <cellStyle name="Comma [0] 2 8" xfId="52"/>
    <cellStyle name="Comma [0] 2 9" xfId="53"/>
    <cellStyle name="Comma [0] 3" xfId="54"/>
    <cellStyle name="Comma [0] 3 2" xfId="55"/>
    <cellStyle name="Comma 10" xfId="56"/>
    <cellStyle name="Comma 10 2" xfId="57"/>
    <cellStyle name="Comma 10 2 2" xfId="58"/>
    <cellStyle name="Comma 11" xfId="59"/>
    <cellStyle name="Comma 12" xfId="60"/>
    <cellStyle name="Comma 13" xfId="61"/>
    <cellStyle name="Comma 14" xfId="62"/>
    <cellStyle name="Comma 15" xfId="63"/>
    <cellStyle name="Comma 16" xfId="64"/>
    <cellStyle name="Comma 17" xfId="65"/>
    <cellStyle name="Comma 18" xfId="66"/>
    <cellStyle name="Comma 19" xfId="67"/>
    <cellStyle name="Comma 19 2" xfId="68"/>
    <cellStyle name="Comma 2" xfId="69"/>
    <cellStyle name="Comma 2 2" xfId="70"/>
    <cellStyle name="Comma 2 2 2" xfId="71"/>
    <cellStyle name="Comma 2 2 2 2" xfId="72"/>
    <cellStyle name="Comma 2 2 3" xfId="73"/>
    <cellStyle name="Comma 2 3" xfId="74"/>
    <cellStyle name="Comma 2 4" xfId="75"/>
    <cellStyle name="Comma 20" xfId="76"/>
    <cellStyle name="Comma 20 2" xfId="77"/>
    <cellStyle name="Comma 21" xfId="78"/>
    <cellStyle name="Comma 22" xfId="79"/>
    <cellStyle name="Comma 22 2" xfId="80"/>
    <cellStyle name="Comma 23" xfId="81"/>
    <cellStyle name="Comma 24" xfId="82"/>
    <cellStyle name="Comma 3" xfId="83"/>
    <cellStyle name="Comma 3 2" xfId="84"/>
    <cellStyle name="Comma 3 3" xfId="85"/>
    <cellStyle name="Comma 4" xfId="86"/>
    <cellStyle name="Comma 4 2" xfId="87"/>
    <cellStyle name="Comma 4 3" xfId="88"/>
    <cellStyle name="Comma 5" xfId="89"/>
    <cellStyle name="Comma 5 2" xfId="90"/>
    <cellStyle name="Comma 6" xfId="91"/>
    <cellStyle name="Comma 7" xfId="92"/>
    <cellStyle name="Comma 8" xfId="93"/>
    <cellStyle name="Comma 8 2" xfId="94"/>
    <cellStyle name="Comma 9" xfId="95"/>
    <cellStyle name="Currency" xfId="96"/>
    <cellStyle name="Currency [0]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Input" xfId="104"/>
    <cellStyle name="Linked Cell" xfId="105"/>
    <cellStyle name="Neutral" xfId="106"/>
    <cellStyle name="Normal - Style1 3" xfId="107"/>
    <cellStyle name="Normal 10" xfId="108"/>
    <cellStyle name="Normal 10 2" xfId="109"/>
    <cellStyle name="Normal 10 3 2" xfId="110"/>
    <cellStyle name="Normal 11" xfId="111"/>
    <cellStyle name="Normal 11 2" xfId="112"/>
    <cellStyle name="Normal 11 3" xfId="113"/>
    <cellStyle name="Normal 12" xfId="114"/>
    <cellStyle name="Normal 127" xfId="115"/>
    <cellStyle name="Normal 129" xfId="116"/>
    <cellStyle name="Normal 13" xfId="117"/>
    <cellStyle name="Normal 13 4" xfId="118"/>
    <cellStyle name="Normal 13 4 2" xfId="119"/>
    <cellStyle name="Normal 14" xfId="120"/>
    <cellStyle name="Normal 15" xfId="121"/>
    <cellStyle name="Normal 16" xfId="122"/>
    <cellStyle name="Normal 17" xfId="123"/>
    <cellStyle name="Normal 18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14" xfId="131"/>
    <cellStyle name="Normal 2 15" xfId="132"/>
    <cellStyle name="Normal 2 16" xfId="133"/>
    <cellStyle name="Normal 2 17" xfId="134"/>
    <cellStyle name="Normal 2 18" xfId="135"/>
    <cellStyle name="Normal 2 19" xfId="136"/>
    <cellStyle name="Normal 2 2" xfId="137"/>
    <cellStyle name="Normal 2 2 2" xfId="138"/>
    <cellStyle name="Normal 2 2_NHU CAU NHAP TABMIS (1)" xfId="139"/>
    <cellStyle name="Normal 2 20" xfId="140"/>
    <cellStyle name="Normal 2 3" xfId="141"/>
    <cellStyle name="Normal 2 4" xfId="142"/>
    <cellStyle name="Normal 2 5" xfId="143"/>
    <cellStyle name="Normal 2 6" xfId="144"/>
    <cellStyle name="Normal 2 7" xfId="145"/>
    <cellStyle name="Normal 2 7 2" xfId="146"/>
    <cellStyle name="Normal 2 8" xfId="147"/>
    <cellStyle name="Normal 2 9" xfId="148"/>
    <cellStyle name="Normal 20" xfId="149"/>
    <cellStyle name="Normal 21" xfId="150"/>
    <cellStyle name="Normal 22" xfId="151"/>
    <cellStyle name="Normal 23" xfId="152"/>
    <cellStyle name="Normal 24" xfId="153"/>
    <cellStyle name="Normal 25" xfId="154"/>
    <cellStyle name="Normal 3" xfId="155"/>
    <cellStyle name="Normal 3 2" xfId="156"/>
    <cellStyle name="Normal 3 2 2" xfId="157"/>
    <cellStyle name="Normal 3 3" xfId="158"/>
    <cellStyle name="Normal 3 4" xfId="159"/>
    <cellStyle name="Normal 4" xfId="160"/>
    <cellStyle name="Normal 4 2" xfId="161"/>
    <cellStyle name="Normal 4 2 2" xfId="162"/>
    <cellStyle name="Normal 41" xfId="163"/>
    <cellStyle name="Normal 41 2" xfId="164"/>
    <cellStyle name="Normal 5" xfId="165"/>
    <cellStyle name="Normal 5 2" xfId="166"/>
    <cellStyle name="Normal 5 3" xfId="167"/>
    <cellStyle name="Normal 6" xfId="168"/>
    <cellStyle name="Normal 7" xfId="169"/>
    <cellStyle name="Normal 7 2" xfId="170"/>
    <cellStyle name="Normal 7 4" xfId="171"/>
    <cellStyle name="Normal 8" xfId="172"/>
    <cellStyle name="Normal 9" xfId="173"/>
    <cellStyle name="Normal_Sheet1" xfId="174"/>
    <cellStyle name="Note" xfId="175"/>
    <cellStyle name="Output" xfId="176"/>
    <cellStyle name="Percent" xfId="177"/>
    <cellStyle name="Percent 2" xfId="178"/>
    <cellStyle name="Percent 2 2 2" xfId="179"/>
    <cellStyle name="Percent 3" xfId="180"/>
    <cellStyle name="Percent 4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%20VU\Nam%202019\QT2018\TONG%20HOP%20THU%20-%20CHI%202018_01-1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db"/>
      <sheetName val="DMDVSDNS"/>
      <sheetName val="DMDT"/>
      <sheetName val="THU CHUYEN NGUON"/>
      <sheetName val="DATA - CHI (2)"/>
      <sheetName val="THU TIEN SU DUNG DAT"/>
      <sheetName val="THU VIEN TRO"/>
      <sheetName val="Sheet4"/>
      <sheetName val="SOURCE THU KY 13-2014"/>
      <sheetName val="Sheet1"/>
      <sheetName val="DATA THU"/>
      <sheetName val="Sheet2"/>
      <sheetName val="collection"/>
      <sheetName val="THU KHAC - PLP"/>
      <sheetName val="Ghi Thu - Ghi Chi"/>
      <sheetName val="Report form"/>
      <sheetName val="TONG HOP THU THEO NOI THU"/>
      <sheetName val="BIEU 03 - PL08"/>
      <sheetName val="KET DU NGAN SACH"/>
      <sheetName val="TT342-B60"/>
      <sheetName val="PL06 BIEU 31"/>
      <sheetName val="PL06 BIEU 32"/>
      <sheetName val="PL 06 BIEU 33"/>
      <sheetName val="PL 06 BIEU 34"/>
      <sheetName val="PL06-BIEU 36"/>
      <sheetName val="PL06-BIEU 38"/>
      <sheetName val="PL06-BIEU 40"/>
      <sheetName val="PL06 - BIEU 42"/>
      <sheetName val="PL06 - BIEU 44"/>
      <sheetName val="PL06- BIEU 47"/>
      <sheetName val="PL06 - BIEU 48"/>
      <sheetName val="PL06 BIEU 52"/>
      <sheetName val="PL06 BIEU 51"/>
      <sheetName val="source chi KY13-2014-13022015"/>
      <sheetName val="Sheet5"/>
      <sheetName val="DATA - CHI"/>
      <sheetName val="DM NGUON"/>
      <sheetName val="GHI CHI"/>
      <sheetName val="CHI ĐT"/>
      <sheetName val="CTMTQG"/>
      <sheetName val="GTGC"/>
      <sheetName val="PL08 BIEU 03"/>
      <sheetName val="Sheet3"/>
      <sheetName val="MAU SO LIEU BB"/>
      <sheetName val="VON DT-HTLV"/>
      <sheetName val="TH DU TOAN"/>
      <sheetName val="Q1"/>
      <sheetName val="Q2"/>
      <sheetName val="Q3"/>
      <sheetName val="Q4"/>
      <sheetName val="Q5"/>
      <sheetName val="Q6"/>
      <sheetName val="Q7"/>
      <sheetName val="Q8"/>
      <sheetName val="Q9"/>
      <sheetName val="Q10"/>
      <sheetName val="Q11"/>
      <sheetName val="Q12"/>
      <sheetName val="Q.PN"/>
      <sheetName val="Q.GV"/>
      <sheetName val="Q.BT"/>
      <sheetName val="Q.TB"/>
      <sheetName val="Q.TP"/>
      <sheetName val="Q.BTÂ"/>
      <sheetName val="Q.TĐ"/>
      <sheetName val="H.CC"/>
      <sheetName val="H.HM"/>
      <sheetName val="H.BC"/>
      <sheetName val="H.NB"/>
      <sheetName val="H.CG"/>
      <sheetName val="Sheet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AE125"/>
  <sheetViews>
    <sheetView tabSelected="1" zoomScalePageLayoutView="0" workbookViewId="0" topLeftCell="A1">
      <selection activeCell="A3" sqref="A3:AC3"/>
    </sheetView>
  </sheetViews>
  <sheetFormatPr defaultColWidth="9.140625" defaultRowHeight="15"/>
  <cols>
    <col min="1" max="1" width="5.57421875" style="48" customWidth="1"/>
    <col min="2" max="2" width="37.28125" style="20" customWidth="1"/>
    <col min="3" max="3" width="11.57421875" style="21" hidden="1" customWidth="1"/>
    <col min="4" max="4" width="37.28125" style="20" customWidth="1"/>
    <col min="5" max="6" width="13.57421875" style="22" customWidth="1"/>
    <col min="7" max="8" width="12.7109375" style="22" customWidth="1"/>
    <col min="9" max="9" width="9.00390625" style="22" customWidth="1"/>
    <col min="10" max="10" width="10.00390625" style="22" customWidth="1"/>
    <col min="11" max="11" width="13.7109375" style="22" customWidth="1"/>
    <col min="12" max="12" width="12.7109375" style="22" customWidth="1"/>
    <col min="13" max="13" width="12.28125" style="22" customWidth="1"/>
    <col min="14" max="14" width="10.7109375" style="22" customWidth="1"/>
    <col min="15" max="15" width="8.8515625" style="22" customWidth="1"/>
    <col min="16" max="19" width="12.7109375" style="22" customWidth="1"/>
    <col min="20" max="20" width="8.421875" style="22" customWidth="1"/>
    <col min="21" max="24" width="12.7109375" style="22" customWidth="1"/>
    <col min="25" max="25" width="9.57421875" style="22" customWidth="1"/>
    <col min="26" max="26" width="9.28125" style="22" customWidth="1"/>
    <col min="27" max="29" width="9.7109375" style="23" customWidth="1"/>
    <col min="30" max="30" width="18.7109375" style="24" customWidth="1"/>
    <col min="31" max="16384" width="9.140625" style="23" customWidth="1"/>
  </cols>
  <sheetData>
    <row r="1" spans="1:29" ht="17.25">
      <c r="A1" s="83" t="s">
        <v>129</v>
      </c>
      <c r="B1" s="83"/>
      <c r="C1" s="3"/>
      <c r="D1" s="3"/>
      <c r="E1" s="23"/>
      <c r="F1" s="23"/>
      <c r="G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Y1" s="23"/>
      <c r="Z1" s="23"/>
      <c r="AC1" s="56" t="s">
        <v>130</v>
      </c>
    </row>
    <row r="2" spans="1:29" ht="17.25">
      <c r="A2" s="83" t="s">
        <v>58</v>
      </c>
      <c r="B2" s="83"/>
      <c r="C2" s="3"/>
      <c r="D2" s="3"/>
      <c r="E2" s="23"/>
      <c r="F2" s="23"/>
      <c r="G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Y2" s="23"/>
      <c r="Z2" s="23"/>
      <c r="AC2" s="56"/>
    </row>
    <row r="3" spans="1:29" ht="17.25">
      <c r="A3" s="84" t="s">
        <v>119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1:29" ht="18" thickBo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</row>
    <row r="5" spans="1:30" s="1" customFormat="1" ht="17.25" customHeight="1">
      <c r="A5" s="86" t="s">
        <v>1</v>
      </c>
      <c r="B5" s="88" t="s">
        <v>40</v>
      </c>
      <c r="C5" s="88" t="s">
        <v>59</v>
      </c>
      <c r="D5" s="88" t="s">
        <v>11</v>
      </c>
      <c r="E5" s="89" t="s">
        <v>2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 t="s">
        <v>3</v>
      </c>
      <c r="Q5" s="89"/>
      <c r="R5" s="89"/>
      <c r="S5" s="89"/>
      <c r="T5" s="89"/>
      <c r="U5" s="89"/>
      <c r="V5" s="89"/>
      <c r="W5" s="89"/>
      <c r="X5" s="89"/>
      <c r="Y5" s="89"/>
      <c r="Z5" s="89"/>
      <c r="AA5" s="88" t="s">
        <v>10</v>
      </c>
      <c r="AB5" s="88"/>
      <c r="AC5" s="90"/>
      <c r="AD5" s="5"/>
    </row>
    <row r="6" spans="1:30" s="1" customFormat="1" ht="18.75" customHeight="1">
      <c r="A6" s="87"/>
      <c r="B6" s="80"/>
      <c r="C6" s="80"/>
      <c r="D6" s="80"/>
      <c r="E6" s="82" t="s">
        <v>12</v>
      </c>
      <c r="F6" s="82" t="s">
        <v>14</v>
      </c>
      <c r="G6" s="82"/>
      <c r="H6" s="82"/>
      <c r="I6" s="82"/>
      <c r="J6" s="82"/>
      <c r="K6" s="82"/>
      <c r="L6" s="82"/>
      <c r="M6" s="82"/>
      <c r="N6" s="82"/>
      <c r="O6" s="82"/>
      <c r="P6" s="82" t="s">
        <v>12</v>
      </c>
      <c r="Q6" s="82" t="s">
        <v>14</v>
      </c>
      <c r="R6" s="82"/>
      <c r="S6" s="82"/>
      <c r="T6" s="82"/>
      <c r="U6" s="82"/>
      <c r="V6" s="82"/>
      <c r="W6" s="82"/>
      <c r="X6" s="82"/>
      <c r="Y6" s="82"/>
      <c r="Z6" s="82"/>
      <c r="AA6" s="80" t="s">
        <v>12</v>
      </c>
      <c r="AB6" s="80" t="s">
        <v>14</v>
      </c>
      <c r="AC6" s="81"/>
      <c r="AD6" s="5"/>
    </row>
    <row r="7" spans="1:30" s="1" customFormat="1" ht="17.25" customHeight="1">
      <c r="A7" s="87"/>
      <c r="B7" s="80"/>
      <c r="C7" s="80"/>
      <c r="D7" s="80"/>
      <c r="E7" s="82"/>
      <c r="F7" s="82" t="s">
        <v>8</v>
      </c>
      <c r="G7" s="82"/>
      <c r="H7" s="82"/>
      <c r="I7" s="82"/>
      <c r="J7" s="82"/>
      <c r="K7" s="82" t="s">
        <v>17</v>
      </c>
      <c r="L7" s="82"/>
      <c r="M7" s="82"/>
      <c r="N7" s="82"/>
      <c r="O7" s="82"/>
      <c r="P7" s="82"/>
      <c r="Q7" s="82" t="s">
        <v>8</v>
      </c>
      <c r="R7" s="82"/>
      <c r="S7" s="82"/>
      <c r="T7" s="82"/>
      <c r="U7" s="82"/>
      <c r="V7" s="82" t="s">
        <v>17</v>
      </c>
      <c r="W7" s="82"/>
      <c r="X7" s="82"/>
      <c r="Y7" s="82"/>
      <c r="Z7" s="82"/>
      <c r="AA7" s="80"/>
      <c r="AB7" s="80" t="s">
        <v>8</v>
      </c>
      <c r="AC7" s="81" t="s">
        <v>17</v>
      </c>
      <c r="AD7" s="5"/>
    </row>
    <row r="8" spans="1:30" s="1" customFormat="1" ht="24" customHeight="1">
      <c r="A8" s="87"/>
      <c r="B8" s="80"/>
      <c r="C8" s="80"/>
      <c r="D8" s="80"/>
      <c r="E8" s="82"/>
      <c r="F8" s="82" t="s">
        <v>12</v>
      </c>
      <c r="G8" s="82" t="s">
        <v>16</v>
      </c>
      <c r="H8" s="82"/>
      <c r="I8" s="82"/>
      <c r="J8" s="82" t="s">
        <v>15</v>
      </c>
      <c r="K8" s="82" t="s">
        <v>12</v>
      </c>
      <c r="L8" s="82" t="s">
        <v>16</v>
      </c>
      <c r="M8" s="82"/>
      <c r="N8" s="82"/>
      <c r="O8" s="82" t="s">
        <v>15</v>
      </c>
      <c r="P8" s="82"/>
      <c r="Q8" s="82" t="s">
        <v>12</v>
      </c>
      <c r="R8" s="82" t="s">
        <v>16</v>
      </c>
      <c r="S8" s="82"/>
      <c r="T8" s="82"/>
      <c r="U8" s="82" t="s">
        <v>15</v>
      </c>
      <c r="V8" s="82" t="s">
        <v>12</v>
      </c>
      <c r="W8" s="82" t="s">
        <v>16</v>
      </c>
      <c r="X8" s="82"/>
      <c r="Y8" s="82"/>
      <c r="Z8" s="82" t="s">
        <v>15</v>
      </c>
      <c r="AA8" s="80"/>
      <c r="AB8" s="80"/>
      <c r="AC8" s="81"/>
      <c r="AD8" s="5"/>
    </row>
    <row r="9" spans="1:30" s="1" customFormat="1" ht="57.75" customHeight="1">
      <c r="A9" s="87"/>
      <c r="B9" s="80"/>
      <c r="C9" s="80"/>
      <c r="D9" s="80"/>
      <c r="E9" s="82"/>
      <c r="F9" s="82"/>
      <c r="G9" s="57" t="s">
        <v>12</v>
      </c>
      <c r="H9" s="57" t="s">
        <v>41</v>
      </c>
      <c r="I9" s="57" t="s">
        <v>42</v>
      </c>
      <c r="J9" s="82"/>
      <c r="K9" s="82"/>
      <c r="L9" s="57" t="s">
        <v>12</v>
      </c>
      <c r="M9" s="57" t="s">
        <v>41</v>
      </c>
      <c r="N9" s="57" t="s">
        <v>42</v>
      </c>
      <c r="O9" s="82"/>
      <c r="P9" s="82"/>
      <c r="Q9" s="82"/>
      <c r="R9" s="57" t="s">
        <v>12</v>
      </c>
      <c r="S9" s="57" t="s">
        <v>41</v>
      </c>
      <c r="T9" s="57" t="s">
        <v>42</v>
      </c>
      <c r="U9" s="82"/>
      <c r="V9" s="82"/>
      <c r="W9" s="57" t="s">
        <v>12</v>
      </c>
      <c r="X9" s="57" t="s">
        <v>41</v>
      </c>
      <c r="Y9" s="57" t="s">
        <v>42</v>
      </c>
      <c r="Z9" s="82"/>
      <c r="AA9" s="80"/>
      <c r="AB9" s="80"/>
      <c r="AC9" s="81"/>
      <c r="AD9" s="5"/>
    </row>
    <row r="10" spans="1:30" s="1" customFormat="1" ht="33">
      <c r="A10" s="50" t="s">
        <v>4</v>
      </c>
      <c r="B10" s="51" t="s">
        <v>5</v>
      </c>
      <c r="C10" s="51"/>
      <c r="D10" s="51" t="s">
        <v>9</v>
      </c>
      <c r="E10" s="52" t="s">
        <v>79</v>
      </c>
      <c r="F10" s="52" t="s">
        <v>80</v>
      </c>
      <c r="G10" s="53" t="s">
        <v>75</v>
      </c>
      <c r="H10" s="53">
        <v>4</v>
      </c>
      <c r="I10" s="53">
        <v>5</v>
      </c>
      <c r="J10" s="53">
        <v>6</v>
      </c>
      <c r="K10" s="53" t="s">
        <v>81</v>
      </c>
      <c r="L10" s="53" t="s">
        <v>82</v>
      </c>
      <c r="M10" s="53">
        <v>9</v>
      </c>
      <c r="N10" s="53">
        <v>10</v>
      </c>
      <c r="O10" s="53">
        <v>11</v>
      </c>
      <c r="P10" s="53" t="s">
        <v>83</v>
      </c>
      <c r="Q10" s="53" t="s">
        <v>84</v>
      </c>
      <c r="R10" s="53" t="s">
        <v>85</v>
      </c>
      <c r="S10" s="53">
        <v>15</v>
      </c>
      <c r="T10" s="53">
        <v>16</v>
      </c>
      <c r="U10" s="53">
        <v>17</v>
      </c>
      <c r="V10" s="53" t="s">
        <v>86</v>
      </c>
      <c r="W10" s="53" t="s">
        <v>87</v>
      </c>
      <c r="X10" s="53">
        <v>20</v>
      </c>
      <c r="Y10" s="53">
        <v>21</v>
      </c>
      <c r="Z10" s="53">
        <v>22</v>
      </c>
      <c r="AA10" s="51" t="s">
        <v>88</v>
      </c>
      <c r="AB10" s="51" t="s">
        <v>89</v>
      </c>
      <c r="AC10" s="54" t="s">
        <v>90</v>
      </c>
      <c r="AD10" s="5"/>
    </row>
    <row r="11" spans="1:30" s="4" customFormat="1" ht="20.25" customHeight="1">
      <c r="A11" s="6"/>
      <c r="B11" s="7"/>
      <c r="C11" s="8"/>
      <c r="D11" s="8" t="s">
        <v>13</v>
      </c>
      <c r="E11" s="25">
        <f aca="true" t="shared" si="0" ref="E11:Z11">E12+E107</f>
        <v>5809810</v>
      </c>
      <c r="F11" s="25">
        <f t="shared" si="0"/>
        <v>4133640</v>
      </c>
      <c r="G11" s="25">
        <f t="shared" si="0"/>
        <v>3422640</v>
      </c>
      <c r="H11" s="25">
        <f t="shared" si="0"/>
        <v>3422640</v>
      </c>
      <c r="I11" s="25">
        <f t="shared" si="0"/>
        <v>0</v>
      </c>
      <c r="J11" s="25">
        <f t="shared" si="0"/>
        <v>711000</v>
      </c>
      <c r="K11" s="25">
        <f t="shared" si="0"/>
        <v>1676170</v>
      </c>
      <c r="L11" s="25">
        <f t="shared" si="0"/>
        <v>1658550</v>
      </c>
      <c r="M11" s="25">
        <f t="shared" si="0"/>
        <v>1658550</v>
      </c>
      <c r="N11" s="25">
        <f t="shared" si="0"/>
        <v>0</v>
      </c>
      <c r="O11" s="25">
        <f t="shared" si="0"/>
        <v>17620</v>
      </c>
      <c r="P11" s="25">
        <f t="shared" si="0"/>
        <v>4631170.7870000005</v>
      </c>
      <c r="Q11" s="25">
        <f t="shared" si="0"/>
        <v>3131244.7870000005</v>
      </c>
      <c r="R11" s="25">
        <f t="shared" si="0"/>
        <v>1689662.7870000002</v>
      </c>
      <c r="S11" s="25">
        <f t="shared" si="0"/>
        <v>1689662.7870000002</v>
      </c>
      <c r="T11" s="25">
        <f t="shared" si="0"/>
        <v>0</v>
      </c>
      <c r="U11" s="25">
        <f t="shared" si="0"/>
        <v>1441582</v>
      </c>
      <c r="V11" s="25">
        <f t="shared" si="0"/>
        <v>1499926</v>
      </c>
      <c r="W11" s="25">
        <f t="shared" si="0"/>
        <v>1499926</v>
      </c>
      <c r="X11" s="25">
        <f t="shared" si="0"/>
        <v>1499926</v>
      </c>
      <c r="Y11" s="25">
        <f t="shared" si="0"/>
        <v>0</v>
      </c>
      <c r="Z11" s="25">
        <f t="shared" si="0"/>
        <v>0</v>
      </c>
      <c r="AA11" s="26">
        <f>_xlfn.IFERROR(P11/E11*100," ")</f>
        <v>79.71294735972434</v>
      </c>
      <c r="AB11" s="26">
        <f>_xlfn.IFERROR(Q11/F11*100," ")</f>
        <v>75.75030208242616</v>
      </c>
      <c r="AC11" s="27">
        <f>_xlfn.IFERROR(V11/K11*100," ")</f>
        <v>89.48531473537888</v>
      </c>
      <c r="AD11" s="28"/>
    </row>
    <row r="12" spans="1:30" s="4" customFormat="1" ht="20.25" customHeight="1">
      <c r="A12" s="6" t="s">
        <v>4</v>
      </c>
      <c r="B12" s="7"/>
      <c r="C12" s="8"/>
      <c r="D12" s="8" t="s">
        <v>43</v>
      </c>
      <c r="E12" s="25">
        <f>E13+E14</f>
        <v>5451319</v>
      </c>
      <c r="F12" s="25">
        <f aca="true" t="shared" si="1" ref="F12:U12">F13+F14</f>
        <v>4133640</v>
      </c>
      <c r="G12" s="25">
        <f t="shared" si="1"/>
        <v>3422640</v>
      </c>
      <c r="H12" s="25">
        <f t="shared" si="1"/>
        <v>3422640</v>
      </c>
      <c r="I12" s="25">
        <f t="shared" si="1"/>
        <v>0</v>
      </c>
      <c r="J12" s="25">
        <f t="shared" si="1"/>
        <v>711000</v>
      </c>
      <c r="K12" s="25">
        <f t="shared" si="1"/>
        <v>1317679</v>
      </c>
      <c r="L12" s="25">
        <f t="shared" si="1"/>
        <v>1300059</v>
      </c>
      <c r="M12" s="25">
        <f t="shared" si="1"/>
        <v>1300059</v>
      </c>
      <c r="N12" s="25">
        <f t="shared" si="1"/>
        <v>0</v>
      </c>
      <c r="O12" s="25">
        <f t="shared" si="1"/>
        <v>17620</v>
      </c>
      <c r="P12" s="25">
        <f t="shared" si="1"/>
        <v>4314391.7870000005</v>
      </c>
      <c r="Q12" s="25">
        <f t="shared" si="1"/>
        <v>3131244.7870000005</v>
      </c>
      <c r="R12" s="25">
        <f t="shared" si="1"/>
        <v>1689662.7870000002</v>
      </c>
      <c r="S12" s="25">
        <f t="shared" si="1"/>
        <v>1689662.7870000002</v>
      </c>
      <c r="T12" s="25">
        <f t="shared" si="1"/>
        <v>0</v>
      </c>
      <c r="U12" s="25">
        <f t="shared" si="1"/>
        <v>1441582</v>
      </c>
      <c r="V12" s="25">
        <f>W12+Z12</f>
        <v>1183147</v>
      </c>
      <c r="W12" s="25">
        <f>X12+Y12</f>
        <v>1183147</v>
      </c>
      <c r="X12" s="25">
        <f>X13+X14</f>
        <v>1183147</v>
      </c>
      <c r="Y12" s="25">
        <f>Y13+Y14</f>
        <v>0</v>
      </c>
      <c r="Z12" s="25">
        <f>Z13+Z14</f>
        <v>0</v>
      </c>
      <c r="AA12" s="26">
        <f>_xlfn.IFERROR(P12/E12*100," ")</f>
        <v>79.14399775540562</v>
      </c>
      <c r="AB12" s="26">
        <f aca="true" t="shared" si="2" ref="AB12:AB28">_xlfn.IFERROR(Q12/F12*100," ")</f>
        <v>75.75030208242616</v>
      </c>
      <c r="AC12" s="27">
        <f aca="true" t="shared" si="3" ref="AC12:AC76">_xlfn.IFERROR(V12/K12*100," ")</f>
        <v>89.79022963862974</v>
      </c>
      <c r="AD12" s="28"/>
    </row>
    <row r="13" spans="1:30" s="4" customFormat="1" ht="20.25" customHeight="1">
      <c r="A13" s="6" t="s">
        <v>44</v>
      </c>
      <c r="B13" s="9" t="s">
        <v>45</v>
      </c>
      <c r="C13" s="10"/>
      <c r="D13" s="9"/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30" t="str">
        <f>_xlfn.IFERROR(P13/E13*100," ")</f>
        <v> </v>
      </c>
      <c r="AB13" s="30" t="str">
        <f t="shared" si="2"/>
        <v> </v>
      </c>
      <c r="AC13" s="31" t="str">
        <f t="shared" si="3"/>
        <v> </v>
      </c>
      <c r="AD13" s="28"/>
    </row>
    <row r="14" spans="1:30" s="55" customFormat="1" ht="53.25" customHeight="1">
      <c r="A14" s="6" t="s">
        <v>7</v>
      </c>
      <c r="B14" s="13" t="s">
        <v>46</v>
      </c>
      <c r="C14" s="14"/>
      <c r="D14" s="13"/>
      <c r="E14" s="32">
        <f aca="true" t="shared" si="4" ref="E14:Z14">+E15+E30</f>
        <v>5451319</v>
      </c>
      <c r="F14" s="32">
        <f t="shared" si="4"/>
        <v>4133640</v>
      </c>
      <c r="G14" s="32">
        <f t="shared" si="4"/>
        <v>3422640</v>
      </c>
      <c r="H14" s="32">
        <f t="shared" si="4"/>
        <v>3422640</v>
      </c>
      <c r="I14" s="32">
        <f t="shared" si="4"/>
        <v>0</v>
      </c>
      <c r="J14" s="32">
        <f t="shared" si="4"/>
        <v>711000</v>
      </c>
      <c r="K14" s="32">
        <f t="shared" si="4"/>
        <v>1317679</v>
      </c>
      <c r="L14" s="32">
        <f t="shared" si="4"/>
        <v>1300059</v>
      </c>
      <c r="M14" s="32">
        <f t="shared" si="4"/>
        <v>1300059</v>
      </c>
      <c r="N14" s="32">
        <f t="shared" si="4"/>
        <v>0</v>
      </c>
      <c r="O14" s="32">
        <f t="shared" si="4"/>
        <v>17620</v>
      </c>
      <c r="P14" s="32">
        <f t="shared" si="4"/>
        <v>4314391.7870000005</v>
      </c>
      <c r="Q14" s="32">
        <f t="shared" si="4"/>
        <v>3131244.7870000005</v>
      </c>
      <c r="R14" s="32">
        <f t="shared" si="4"/>
        <v>1689662.7870000002</v>
      </c>
      <c r="S14" s="32">
        <f t="shared" si="4"/>
        <v>1689662.7870000002</v>
      </c>
      <c r="T14" s="32">
        <f t="shared" si="4"/>
        <v>0</v>
      </c>
      <c r="U14" s="32">
        <f t="shared" si="4"/>
        <v>1441582</v>
      </c>
      <c r="V14" s="32">
        <f t="shared" si="4"/>
        <v>1183147</v>
      </c>
      <c r="W14" s="32">
        <f t="shared" si="4"/>
        <v>1183147</v>
      </c>
      <c r="X14" s="32">
        <f t="shared" si="4"/>
        <v>1183147</v>
      </c>
      <c r="Y14" s="32">
        <f t="shared" si="4"/>
        <v>0</v>
      </c>
      <c r="Z14" s="32">
        <f t="shared" si="4"/>
        <v>0</v>
      </c>
      <c r="AA14" s="33">
        <f>_xlfn.IFERROR(P14/E14*100," ")</f>
        <v>79.14399775540562</v>
      </c>
      <c r="AB14" s="33">
        <f t="shared" si="2"/>
        <v>75.75030208242616</v>
      </c>
      <c r="AC14" s="34">
        <f t="shared" si="3"/>
        <v>89.79022963862974</v>
      </c>
      <c r="AD14" s="35"/>
    </row>
    <row r="15" spans="1:30" s="15" customFormat="1" ht="28.5" customHeight="1">
      <c r="A15" s="6">
        <v>1</v>
      </c>
      <c r="B15" s="13" t="s">
        <v>64</v>
      </c>
      <c r="C15" s="14"/>
      <c r="D15" s="13"/>
      <c r="E15" s="32">
        <f>+E16+E23+E29</f>
        <v>4133640</v>
      </c>
      <c r="F15" s="32">
        <f aca="true" t="shared" si="5" ref="F15:Z15">+F16+F23+F29</f>
        <v>4133640</v>
      </c>
      <c r="G15" s="32">
        <f t="shared" si="5"/>
        <v>3422640</v>
      </c>
      <c r="H15" s="32">
        <f t="shared" si="5"/>
        <v>3422640</v>
      </c>
      <c r="I15" s="32">
        <f t="shared" si="5"/>
        <v>0</v>
      </c>
      <c r="J15" s="32">
        <f t="shared" si="5"/>
        <v>711000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5"/>
        <v>0</v>
      </c>
      <c r="O15" s="32">
        <f t="shared" si="5"/>
        <v>0</v>
      </c>
      <c r="P15" s="32">
        <f t="shared" si="5"/>
        <v>3131244.7870000005</v>
      </c>
      <c r="Q15" s="32">
        <f t="shared" si="5"/>
        <v>3131244.7870000005</v>
      </c>
      <c r="R15" s="32">
        <f t="shared" si="5"/>
        <v>1689662.7870000002</v>
      </c>
      <c r="S15" s="32">
        <f t="shared" si="5"/>
        <v>1689662.7870000002</v>
      </c>
      <c r="T15" s="32">
        <f t="shared" si="5"/>
        <v>0</v>
      </c>
      <c r="U15" s="32">
        <f t="shared" si="5"/>
        <v>1441582</v>
      </c>
      <c r="V15" s="32">
        <f t="shared" si="5"/>
        <v>0</v>
      </c>
      <c r="W15" s="32">
        <f t="shared" si="5"/>
        <v>0</v>
      </c>
      <c r="X15" s="32">
        <f t="shared" si="5"/>
        <v>0</v>
      </c>
      <c r="Y15" s="32">
        <f t="shared" si="5"/>
        <v>0</v>
      </c>
      <c r="Z15" s="32">
        <f t="shared" si="5"/>
        <v>0</v>
      </c>
      <c r="AA15" s="33">
        <f>_xlfn.IFERROR(P15*100/E15," ")</f>
        <v>75.75030208242616</v>
      </c>
      <c r="AB15" s="33">
        <f t="shared" si="2"/>
        <v>75.75030208242616</v>
      </c>
      <c r="AC15" s="34" t="str">
        <f t="shared" si="3"/>
        <v> </v>
      </c>
      <c r="AD15" s="36"/>
    </row>
    <row r="16" spans="1:30" s="55" customFormat="1" ht="36.75" customHeight="1">
      <c r="A16" s="6" t="s">
        <v>21</v>
      </c>
      <c r="B16" s="13" t="s">
        <v>91</v>
      </c>
      <c r="C16" s="14"/>
      <c r="D16" s="13"/>
      <c r="E16" s="32">
        <f>+E20+E21+E17+E18+E19+E22</f>
        <v>1768640</v>
      </c>
      <c r="F16" s="32">
        <f aca="true" t="shared" si="6" ref="F16:Z16">+F20+F21+F17+F18+F19+F22</f>
        <v>1768640</v>
      </c>
      <c r="G16" s="32">
        <f t="shared" si="6"/>
        <v>1768640</v>
      </c>
      <c r="H16" s="32">
        <f t="shared" si="6"/>
        <v>1768640</v>
      </c>
      <c r="I16" s="32">
        <f t="shared" si="6"/>
        <v>0</v>
      </c>
      <c r="J16" s="32">
        <f t="shared" si="6"/>
        <v>0</v>
      </c>
      <c r="K16" s="32">
        <f t="shared" si="6"/>
        <v>0</v>
      </c>
      <c r="L16" s="32">
        <f t="shared" si="6"/>
        <v>0</v>
      </c>
      <c r="M16" s="32">
        <f t="shared" si="6"/>
        <v>0</v>
      </c>
      <c r="N16" s="32">
        <f t="shared" si="6"/>
        <v>0</v>
      </c>
      <c r="O16" s="32">
        <f t="shared" si="6"/>
        <v>0</v>
      </c>
      <c r="P16" s="32">
        <f t="shared" si="6"/>
        <v>1689662.7870000002</v>
      </c>
      <c r="Q16" s="32">
        <f t="shared" si="6"/>
        <v>1689662.7870000002</v>
      </c>
      <c r="R16" s="32">
        <f t="shared" si="6"/>
        <v>1689662.7870000002</v>
      </c>
      <c r="S16" s="32">
        <f t="shared" si="6"/>
        <v>1689662.7870000002</v>
      </c>
      <c r="T16" s="32">
        <f t="shared" si="6"/>
        <v>0</v>
      </c>
      <c r="U16" s="32">
        <f t="shared" si="6"/>
        <v>0</v>
      </c>
      <c r="V16" s="32">
        <f t="shared" si="6"/>
        <v>0</v>
      </c>
      <c r="W16" s="32">
        <f t="shared" si="6"/>
        <v>0</v>
      </c>
      <c r="X16" s="32">
        <f t="shared" si="6"/>
        <v>0</v>
      </c>
      <c r="Y16" s="32">
        <f t="shared" si="6"/>
        <v>0</v>
      </c>
      <c r="Z16" s="32">
        <f t="shared" si="6"/>
        <v>0</v>
      </c>
      <c r="AA16" s="33">
        <f>_xlfn.IFERROR(P16*100/E16," ")</f>
        <v>95.53457950741814</v>
      </c>
      <c r="AB16" s="33">
        <f t="shared" si="2"/>
        <v>95.53457950741814</v>
      </c>
      <c r="AC16" s="34" t="str">
        <f t="shared" si="3"/>
        <v> </v>
      </c>
      <c r="AD16" s="35"/>
    </row>
    <row r="17" spans="1:30" s="2" customFormat="1" ht="66">
      <c r="A17" s="58"/>
      <c r="B17" s="59" t="s">
        <v>60</v>
      </c>
      <c r="C17" s="60"/>
      <c r="D17" s="59" t="s">
        <v>61</v>
      </c>
      <c r="E17" s="61">
        <f>F17+K17</f>
        <v>0</v>
      </c>
      <c r="F17" s="62">
        <f>G17+J17</f>
        <v>0</v>
      </c>
      <c r="G17" s="61">
        <f>H17+I17</f>
        <v>0</v>
      </c>
      <c r="H17" s="61"/>
      <c r="I17" s="61"/>
      <c r="J17" s="61"/>
      <c r="K17" s="62">
        <f>L17+O17</f>
        <v>0</v>
      </c>
      <c r="L17" s="61"/>
      <c r="M17" s="61"/>
      <c r="N17" s="61"/>
      <c r="O17" s="61"/>
      <c r="P17" s="61">
        <f>Q17+V17</f>
        <v>12800</v>
      </c>
      <c r="Q17" s="61">
        <f>R17+U17</f>
        <v>12800</v>
      </c>
      <c r="R17" s="61">
        <f>S17+T17</f>
        <v>12800</v>
      </c>
      <c r="S17" s="61">
        <v>12800</v>
      </c>
      <c r="T17" s="61"/>
      <c r="U17" s="61"/>
      <c r="V17" s="61">
        <f>W17+Z17</f>
        <v>0</v>
      </c>
      <c r="W17" s="61"/>
      <c r="X17" s="61"/>
      <c r="Y17" s="61"/>
      <c r="Z17" s="61"/>
      <c r="AA17" s="63" t="str">
        <f>_xlfn.IFERROR(P17*100/E17," ")</f>
        <v> </v>
      </c>
      <c r="AB17" s="63" t="str">
        <f t="shared" si="2"/>
        <v> </v>
      </c>
      <c r="AC17" s="64" t="str">
        <f t="shared" si="3"/>
        <v> </v>
      </c>
      <c r="AD17" s="37"/>
    </row>
    <row r="18" spans="1:30" s="2" customFormat="1" ht="39.75" customHeight="1">
      <c r="A18" s="58"/>
      <c r="B18" s="59" t="s">
        <v>92</v>
      </c>
      <c r="C18" s="60"/>
      <c r="D18" s="59" t="s">
        <v>120</v>
      </c>
      <c r="E18" s="61">
        <f>F18+K18</f>
        <v>283640</v>
      </c>
      <c r="F18" s="62">
        <f>G18+J18</f>
        <v>283640</v>
      </c>
      <c r="G18" s="61">
        <f>H18+I18</f>
        <v>283640</v>
      </c>
      <c r="H18" s="61">
        <v>283640</v>
      </c>
      <c r="I18" s="61"/>
      <c r="J18" s="61"/>
      <c r="K18" s="62">
        <f aca="true" t="shared" si="7" ref="K18:K82">L18+O18</f>
        <v>0</v>
      </c>
      <c r="L18" s="61">
        <f>M18+N18</f>
        <v>0</v>
      </c>
      <c r="M18" s="61"/>
      <c r="N18" s="61"/>
      <c r="O18" s="61"/>
      <c r="P18" s="61">
        <f>Q18+V18</f>
        <v>955952</v>
      </c>
      <c r="Q18" s="61">
        <f>R18+U18</f>
        <v>955952</v>
      </c>
      <c r="R18" s="61">
        <f>S18+T18</f>
        <v>955952</v>
      </c>
      <c r="S18" s="61">
        <v>955952</v>
      </c>
      <c r="T18" s="61"/>
      <c r="U18" s="61"/>
      <c r="V18" s="61">
        <f>W18+Z18</f>
        <v>0</v>
      </c>
      <c r="W18" s="61"/>
      <c r="X18" s="61"/>
      <c r="Y18" s="61"/>
      <c r="Z18" s="61"/>
      <c r="AA18" s="63">
        <f>_xlfn.IFERROR(P18*100/E18," ")</f>
        <v>337.0300380764349</v>
      </c>
      <c r="AB18" s="63">
        <f t="shared" si="2"/>
        <v>337.03003807643495</v>
      </c>
      <c r="AC18" s="64" t="str">
        <f t="shared" si="3"/>
        <v> </v>
      </c>
      <c r="AD18" s="37"/>
    </row>
    <row r="19" spans="1:30" s="2" customFormat="1" ht="39.75" customHeight="1">
      <c r="A19" s="58"/>
      <c r="B19" s="59" t="s">
        <v>121</v>
      </c>
      <c r="C19" s="60"/>
      <c r="D19" s="59" t="s">
        <v>120</v>
      </c>
      <c r="E19" s="61">
        <f aca="true" t="shared" si="8" ref="E19:E36">F19+K19</f>
        <v>0</v>
      </c>
      <c r="F19" s="62">
        <f>G19+J19</f>
        <v>0</v>
      </c>
      <c r="G19" s="61">
        <f>H19+I19</f>
        <v>0</v>
      </c>
      <c r="H19" s="61"/>
      <c r="I19" s="61"/>
      <c r="J19" s="61"/>
      <c r="K19" s="62">
        <f t="shared" si="7"/>
        <v>0</v>
      </c>
      <c r="L19" s="61">
        <f>M19+N19</f>
        <v>0</v>
      </c>
      <c r="M19" s="61"/>
      <c r="N19" s="61"/>
      <c r="O19" s="61"/>
      <c r="P19" s="61">
        <f>Q19+V19</f>
        <v>650743.376</v>
      </c>
      <c r="Q19" s="61">
        <f>R19+U19</f>
        <v>650743.376</v>
      </c>
      <c r="R19" s="61">
        <f>S19+T19</f>
        <v>650743.376</v>
      </c>
      <c r="S19" s="61">
        <f>650743+0.376</f>
        <v>650743.376</v>
      </c>
      <c r="T19" s="61"/>
      <c r="U19" s="61"/>
      <c r="V19" s="61">
        <f>W19+Z19</f>
        <v>0</v>
      </c>
      <c r="W19" s="61"/>
      <c r="X19" s="61"/>
      <c r="Y19" s="61"/>
      <c r="Z19" s="61"/>
      <c r="AA19" s="63" t="str">
        <f>_xlfn.IFERROR(P19*100/E19," ")</f>
        <v> </v>
      </c>
      <c r="AB19" s="63" t="str">
        <f t="shared" si="2"/>
        <v> </v>
      </c>
      <c r="AC19" s="64" t="str">
        <f t="shared" si="3"/>
        <v> </v>
      </c>
      <c r="AD19" s="37"/>
    </row>
    <row r="20" spans="1:30" s="2" customFormat="1" ht="49.5">
      <c r="A20" s="58"/>
      <c r="B20" s="59" t="s">
        <v>122</v>
      </c>
      <c r="C20" s="60"/>
      <c r="D20" s="59" t="s">
        <v>61</v>
      </c>
      <c r="E20" s="61">
        <f t="shared" si="8"/>
        <v>1000000</v>
      </c>
      <c r="F20" s="62">
        <f>G20+J20</f>
        <v>1000000</v>
      </c>
      <c r="G20" s="61">
        <f>H20+I20</f>
        <v>1000000</v>
      </c>
      <c r="H20" s="61">
        <v>1000000</v>
      </c>
      <c r="I20" s="61"/>
      <c r="J20" s="61"/>
      <c r="K20" s="62">
        <f t="shared" si="7"/>
        <v>0</v>
      </c>
      <c r="L20" s="61"/>
      <c r="M20" s="61"/>
      <c r="N20" s="61"/>
      <c r="O20" s="61"/>
      <c r="P20" s="61">
        <f>Q20+V20</f>
        <v>22760</v>
      </c>
      <c r="Q20" s="61">
        <f>R20+U20</f>
        <v>22760</v>
      </c>
      <c r="R20" s="61">
        <f>S20+T20</f>
        <v>22760</v>
      </c>
      <c r="S20" s="61">
        <v>22760</v>
      </c>
      <c r="T20" s="61"/>
      <c r="U20" s="61"/>
      <c r="V20" s="61">
        <f>W20+Z20</f>
        <v>0</v>
      </c>
      <c r="W20" s="61"/>
      <c r="X20" s="61"/>
      <c r="Y20" s="61"/>
      <c r="Z20" s="61"/>
      <c r="AA20" s="63">
        <f>_xlfn.IFERROR(P20*100/E20," ")</f>
        <v>2.276</v>
      </c>
      <c r="AB20" s="63">
        <f t="shared" si="2"/>
        <v>2.276</v>
      </c>
      <c r="AC20" s="64" t="str">
        <f t="shared" si="3"/>
        <v> </v>
      </c>
      <c r="AD20" s="37"/>
    </row>
    <row r="21" spans="1:30" s="2" customFormat="1" ht="33">
      <c r="A21" s="58"/>
      <c r="B21" s="59" t="s">
        <v>93</v>
      </c>
      <c r="C21" s="60"/>
      <c r="D21" s="59" t="s">
        <v>123</v>
      </c>
      <c r="E21" s="61">
        <f t="shared" si="8"/>
        <v>365000</v>
      </c>
      <c r="F21" s="62">
        <f>G21+J21</f>
        <v>365000</v>
      </c>
      <c r="G21" s="61">
        <f>H21+I21</f>
        <v>365000</v>
      </c>
      <c r="H21" s="61">
        <v>365000</v>
      </c>
      <c r="I21" s="61"/>
      <c r="J21" s="61"/>
      <c r="K21" s="62">
        <f t="shared" si="7"/>
        <v>0</v>
      </c>
      <c r="L21" s="61"/>
      <c r="M21" s="61"/>
      <c r="N21" s="61"/>
      <c r="O21" s="61"/>
      <c r="P21" s="61">
        <f>Q21+V21</f>
        <v>30976</v>
      </c>
      <c r="Q21" s="61">
        <f>R21+U21</f>
        <v>30976</v>
      </c>
      <c r="R21" s="61">
        <f>S21+T21</f>
        <v>30976</v>
      </c>
      <c r="S21" s="61">
        <v>30976</v>
      </c>
      <c r="T21" s="61"/>
      <c r="U21" s="61"/>
      <c r="V21" s="61">
        <f>W21+Z21</f>
        <v>0</v>
      </c>
      <c r="W21" s="61"/>
      <c r="X21" s="61"/>
      <c r="Y21" s="61"/>
      <c r="Z21" s="61"/>
      <c r="AA21" s="63">
        <f>_xlfn.IFERROR(P21*100/E21," ")</f>
        <v>8.486575342465754</v>
      </c>
      <c r="AB21" s="63">
        <f t="shared" si="2"/>
        <v>8.486575342465754</v>
      </c>
      <c r="AC21" s="64" t="str">
        <f t="shared" si="3"/>
        <v> </v>
      </c>
      <c r="AD21" s="37"/>
    </row>
    <row r="22" spans="1:30" s="2" customFormat="1" ht="33">
      <c r="A22" s="58"/>
      <c r="B22" s="59" t="s">
        <v>118</v>
      </c>
      <c r="C22" s="60"/>
      <c r="D22" s="59" t="s">
        <v>61</v>
      </c>
      <c r="E22" s="61">
        <f t="shared" si="8"/>
        <v>120000</v>
      </c>
      <c r="F22" s="62">
        <f>G22+J22</f>
        <v>120000</v>
      </c>
      <c r="G22" s="61">
        <f>H22+I22</f>
        <v>120000</v>
      </c>
      <c r="H22" s="61">
        <v>120000</v>
      </c>
      <c r="I22" s="61"/>
      <c r="J22" s="61"/>
      <c r="K22" s="62">
        <f t="shared" si="7"/>
        <v>0</v>
      </c>
      <c r="L22" s="61"/>
      <c r="M22" s="61"/>
      <c r="N22" s="61"/>
      <c r="O22" s="61"/>
      <c r="P22" s="61">
        <f>Q22+V22</f>
        <v>16431.411</v>
      </c>
      <c r="Q22" s="61">
        <f>R22+U22</f>
        <v>16431.411</v>
      </c>
      <c r="R22" s="61">
        <f>S22+T22</f>
        <v>16431.411</v>
      </c>
      <c r="S22" s="61">
        <f>16431+0.411</f>
        <v>16431.411</v>
      </c>
      <c r="T22" s="61"/>
      <c r="U22" s="61"/>
      <c r="V22" s="61">
        <f>W22+Z22</f>
        <v>0</v>
      </c>
      <c r="W22" s="61"/>
      <c r="X22" s="61"/>
      <c r="Y22" s="61"/>
      <c r="Z22" s="61"/>
      <c r="AA22" s="63">
        <f>_xlfn.IFERROR(P22*100/E22," ")</f>
        <v>13.692842500000001</v>
      </c>
      <c r="AB22" s="63">
        <f t="shared" si="2"/>
        <v>13.6928425</v>
      </c>
      <c r="AC22" s="64" t="str">
        <f t="shared" si="3"/>
        <v> </v>
      </c>
      <c r="AD22" s="37"/>
    </row>
    <row r="23" spans="1:30" s="16" customFormat="1" ht="39" customHeight="1">
      <c r="A23" s="65" t="s">
        <v>22</v>
      </c>
      <c r="B23" s="18" t="s">
        <v>94</v>
      </c>
      <c r="C23" s="19"/>
      <c r="D23" s="18"/>
      <c r="E23" s="32">
        <f>+E26+E24+E25+E27+E28</f>
        <v>711000</v>
      </c>
      <c r="F23" s="32">
        <f aca="true" t="shared" si="9" ref="F23:Z23">+F26+F24+F25+F27+F28</f>
        <v>711000</v>
      </c>
      <c r="G23" s="32">
        <f t="shared" si="9"/>
        <v>0</v>
      </c>
      <c r="H23" s="32">
        <f t="shared" si="9"/>
        <v>0</v>
      </c>
      <c r="I23" s="32">
        <f t="shared" si="9"/>
        <v>0</v>
      </c>
      <c r="J23" s="32">
        <f t="shared" si="9"/>
        <v>711000</v>
      </c>
      <c r="K23" s="32">
        <f t="shared" si="9"/>
        <v>0</v>
      </c>
      <c r="L23" s="32">
        <f t="shared" si="9"/>
        <v>0</v>
      </c>
      <c r="M23" s="32">
        <f t="shared" si="9"/>
        <v>0</v>
      </c>
      <c r="N23" s="32">
        <f t="shared" si="9"/>
        <v>0</v>
      </c>
      <c r="O23" s="32">
        <f t="shared" si="9"/>
        <v>0</v>
      </c>
      <c r="P23" s="32">
        <f t="shared" si="9"/>
        <v>1441582</v>
      </c>
      <c r="Q23" s="32">
        <f t="shared" si="9"/>
        <v>1441582</v>
      </c>
      <c r="R23" s="32">
        <f t="shared" si="9"/>
        <v>0</v>
      </c>
      <c r="S23" s="32">
        <f t="shared" si="9"/>
        <v>0</v>
      </c>
      <c r="T23" s="32">
        <f t="shared" si="9"/>
        <v>0</v>
      </c>
      <c r="U23" s="32">
        <f t="shared" si="9"/>
        <v>1441582</v>
      </c>
      <c r="V23" s="32">
        <f t="shared" si="9"/>
        <v>0</v>
      </c>
      <c r="W23" s="32">
        <f t="shared" si="9"/>
        <v>0</v>
      </c>
      <c r="X23" s="32">
        <f t="shared" si="9"/>
        <v>0</v>
      </c>
      <c r="Y23" s="32">
        <f t="shared" si="9"/>
        <v>0</v>
      </c>
      <c r="Z23" s="32">
        <f t="shared" si="9"/>
        <v>0</v>
      </c>
      <c r="AA23" s="33">
        <f>_xlfn.IFERROR(P23*100/E23," ")</f>
        <v>202.75414908579467</v>
      </c>
      <c r="AB23" s="33">
        <f t="shared" si="2"/>
        <v>202.75414908579467</v>
      </c>
      <c r="AC23" s="34" t="str">
        <f t="shared" si="3"/>
        <v> </v>
      </c>
      <c r="AD23" s="38"/>
    </row>
    <row r="24" spans="1:30" s="2" customFormat="1" ht="48" customHeight="1">
      <c r="A24" s="58"/>
      <c r="B24" s="59" t="s">
        <v>73</v>
      </c>
      <c r="C24" s="60"/>
      <c r="D24" s="59" t="s">
        <v>123</v>
      </c>
      <c r="E24" s="61">
        <f>F24+K24</f>
        <v>0</v>
      </c>
      <c r="F24" s="62">
        <f>G24+J24</f>
        <v>0</v>
      </c>
      <c r="G24" s="61">
        <f>H24+I24</f>
        <v>0</v>
      </c>
      <c r="H24" s="61"/>
      <c r="I24" s="61"/>
      <c r="J24" s="61"/>
      <c r="K24" s="61"/>
      <c r="L24" s="61"/>
      <c r="M24" s="61"/>
      <c r="N24" s="61"/>
      <c r="O24" s="61"/>
      <c r="P24" s="61">
        <f>Q24+V24</f>
        <v>237098</v>
      </c>
      <c r="Q24" s="61">
        <f>R24+U24</f>
        <v>237098</v>
      </c>
      <c r="R24" s="61"/>
      <c r="S24" s="61"/>
      <c r="T24" s="61"/>
      <c r="U24" s="61">
        <v>237098</v>
      </c>
      <c r="V24" s="61">
        <f>W24+Z24</f>
        <v>0</v>
      </c>
      <c r="W24" s="61"/>
      <c r="X24" s="61"/>
      <c r="Y24" s="61"/>
      <c r="Z24" s="61"/>
      <c r="AA24" s="63" t="str">
        <f>_xlfn.IFERROR(P24*100/E24," ")</f>
        <v> </v>
      </c>
      <c r="AB24" s="63" t="str">
        <f t="shared" si="2"/>
        <v> </v>
      </c>
      <c r="AC24" s="64" t="str">
        <f t="shared" si="3"/>
        <v> </v>
      </c>
      <c r="AD24" s="37"/>
    </row>
    <row r="25" spans="1:30" s="2" customFormat="1" ht="44.25" customHeight="1">
      <c r="A25" s="58"/>
      <c r="B25" s="59" t="s">
        <v>74</v>
      </c>
      <c r="C25" s="60"/>
      <c r="D25" s="59" t="s">
        <v>61</v>
      </c>
      <c r="E25" s="61">
        <f>F25+K25</f>
        <v>650000</v>
      </c>
      <c r="F25" s="62">
        <f>G25+J25</f>
        <v>650000</v>
      </c>
      <c r="G25" s="61">
        <f>H25+I25</f>
        <v>0</v>
      </c>
      <c r="H25" s="61"/>
      <c r="I25" s="61"/>
      <c r="J25" s="61">
        <v>650000</v>
      </c>
      <c r="K25" s="61"/>
      <c r="L25" s="61"/>
      <c r="M25" s="61"/>
      <c r="N25" s="61"/>
      <c r="O25" s="61"/>
      <c r="P25" s="61">
        <f>Q25+V25</f>
        <v>214504</v>
      </c>
      <c r="Q25" s="61">
        <f>R25+U25</f>
        <v>214504</v>
      </c>
      <c r="R25" s="61"/>
      <c r="S25" s="61"/>
      <c r="T25" s="61"/>
      <c r="U25" s="61">
        <v>214504</v>
      </c>
      <c r="V25" s="61">
        <f>W25+Z25</f>
        <v>0</v>
      </c>
      <c r="W25" s="61"/>
      <c r="X25" s="61"/>
      <c r="Y25" s="61"/>
      <c r="Z25" s="61"/>
      <c r="AA25" s="63">
        <f>_xlfn.IFERROR(P25*100/E25," ")</f>
        <v>33.00061538461539</v>
      </c>
      <c r="AB25" s="63">
        <f t="shared" si="2"/>
        <v>33.00061538461539</v>
      </c>
      <c r="AC25" s="64" t="str">
        <f t="shared" si="3"/>
        <v> </v>
      </c>
      <c r="AD25" s="37"/>
    </row>
    <row r="26" spans="1:30" s="2" customFormat="1" ht="57.75" customHeight="1">
      <c r="A26" s="58"/>
      <c r="B26" s="59" t="s">
        <v>95</v>
      </c>
      <c r="C26" s="60"/>
      <c r="D26" s="59" t="s">
        <v>65</v>
      </c>
      <c r="E26" s="61">
        <f>F26+K26</f>
        <v>0</v>
      </c>
      <c r="F26" s="62">
        <f>G26+J26</f>
        <v>0</v>
      </c>
      <c r="G26" s="61">
        <f>H26+I26</f>
        <v>0</v>
      </c>
      <c r="H26" s="61"/>
      <c r="I26" s="61"/>
      <c r="J26" s="61"/>
      <c r="K26" s="61"/>
      <c r="L26" s="61"/>
      <c r="M26" s="61"/>
      <c r="N26" s="61"/>
      <c r="O26" s="61"/>
      <c r="P26" s="61">
        <f>Q26+V26</f>
        <v>989980</v>
      </c>
      <c r="Q26" s="61">
        <f>R26+U26</f>
        <v>989980</v>
      </c>
      <c r="R26" s="61"/>
      <c r="S26" s="61"/>
      <c r="T26" s="61"/>
      <c r="U26" s="61">
        <v>989980</v>
      </c>
      <c r="V26" s="61">
        <f>W26+Z26</f>
        <v>0</v>
      </c>
      <c r="W26" s="61"/>
      <c r="X26" s="61"/>
      <c r="Y26" s="61"/>
      <c r="Z26" s="61"/>
      <c r="AA26" s="63" t="str">
        <f>_xlfn.IFERROR(P26*100/E26," ")</f>
        <v> </v>
      </c>
      <c r="AB26" s="63" t="str">
        <f t="shared" si="2"/>
        <v> </v>
      </c>
      <c r="AC26" s="64" t="str">
        <f t="shared" si="3"/>
        <v> </v>
      </c>
      <c r="AD26" s="37"/>
    </row>
    <row r="27" spans="1:30" s="2" customFormat="1" ht="54" customHeight="1">
      <c r="A27" s="58"/>
      <c r="B27" s="59" t="s">
        <v>96</v>
      </c>
      <c r="C27" s="60"/>
      <c r="D27" s="59" t="s">
        <v>123</v>
      </c>
      <c r="E27" s="61">
        <f>F27+K27</f>
        <v>50000</v>
      </c>
      <c r="F27" s="62">
        <f>G27+J27</f>
        <v>50000</v>
      </c>
      <c r="G27" s="61">
        <f>H27+I27</f>
        <v>0</v>
      </c>
      <c r="H27" s="61"/>
      <c r="I27" s="61"/>
      <c r="J27" s="61">
        <v>50000</v>
      </c>
      <c r="K27" s="61"/>
      <c r="L27" s="61"/>
      <c r="M27" s="61"/>
      <c r="N27" s="61"/>
      <c r="O27" s="61"/>
      <c r="P27" s="61">
        <f>Q27+V27</f>
        <v>0</v>
      </c>
      <c r="Q27" s="61">
        <f>R27+U27</f>
        <v>0</v>
      </c>
      <c r="R27" s="61"/>
      <c r="S27" s="61"/>
      <c r="T27" s="61"/>
      <c r="U27" s="61"/>
      <c r="V27" s="61">
        <f>W27+Z27</f>
        <v>0</v>
      </c>
      <c r="W27" s="61"/>
      <c r="X27" s="61"/>
      <c r="Y27" s="61"/>
      <c r="Z27" s="61"/>
      <c r="AA27" s="63">
        <f>_xlfn.IFERROR(P27*100/E27," ")</f>
        <v>0</v>
      </c>
      <c r="AB27" s="63">
        <f t="shared" si="2"/>
        <v>0</v>
      </c>
      <c r="AC27" s="64" t="str">
        <f t="shared" si="3"/>
        <v> </v>
      </c>
      <c r="AD27" s="37"/>
    </row>
    <row r="28" spans="1:30" s="2" customFormat="1" ht="82.5">
      <c r="A28" s="58"/>
      <c r="B28" s="59" t="s">
        <v>97</v>
      </c>
      <c r="C28" s="60"/>
      <c r="D28" s="59" t="s">
        <v>61</v>
      </c>
      <c r="E28" s="61">
        <f>F28+K28</f>
        <v>11000</v>
      </c>
      <c r="F28" s="62">
        <f>G28+J28</f>
        <v>11000</v>
      </c>
      <c r="G28" s="61">
        <f>H28+I28</f>
        <v>0</v>
      </c>
      <c r="H28" s="61"/>
      <c r="I28" s="61"/>
      <c r="J28" s="61">
        <v>11000</v>
      </c>
      <c r="K28" s="61"/>
      <c r="L28" s="61"/>
      <c r="M28" s="61"/>
      <c r="N28" s="61"/>
      <c r="O28" s="61"/>
      <c r="P28" s="61">
        <f>Q28+V28</f>
        <v>0</v>
      </c>
      <c r="Q28" s="61">
        <f>R28+U28</f>
        <v>0</v>
      </c>
      <c r="R28" s="61"/>
      <c r="S28" s="61"/>
      <c r="T28" s="61"/>
      <c r="U28" s="61"/>
      <c r="V28" s="61">
        <f>W28+Z28</f>
        <v>0</v>
      </c>
      <c r="W28" s="61"/>
      <c r="X28" s="61"/>
      <c r="Y28" s="61"/>
      <c r="Z28" s="61"/>
      <c r="AA28" s="63">
        <f>_xlfn.IFERROR(P28*100/E28," ")</f>
        <v>0</v>
      </c>
      <c r="AB28" s="63">
        <f t="shared" si="2"/>
        <v>0</v>
      </c>
      <c r="AC28" s="64" t="str">
        <f t="shared" si="3"/>
        <v> </v>
      </c>
      <c r="AD28" s="37"/>
    </row>
    <row r="29" spans="1:30" s="16" customFormat="1" ht="70.5" customHeight="1">
      <c r="A29" s="65" t="s">
        <v>23</v>
      </c>
      <c r="B29" s="18" t="s">
        <v>127</v>
      </c>
      <c r="C29" s="19"/>
      <c r="D29" s="18"/>
      <c r="E29" s="32">
        <f>F29+K29</f>
        <v>1654000</v>
      </c>
      <c r="F29" s="32">
        <f>G29+J29</f>
        <v>1654000</v>
      </c>
      <c r="G29" s="32">
        <f>H29+I29</f>
        <v>1654000</v>
      </c>
      <c r="H29" s="32">
        <v>1654000</v>
      </c>
      <c r="I29" s="32"/>
      <c r="J29" s="32"/>
      <c r="K29" s="32">
        <f>L29+O29</f>
        <v>0</v>
      </c>
      <c r="L29" s="32">
        <f>M29+N29</f>
        <v>0</v>
      </c>
      <c r="M29" s="32"/>
      <c r="N29" s="32"/>
      <c r="O29" s="32"/>
      <c r="P29" s="32">
        <f>Q29+V29</f>
        <v>0</v>
      </c>
      <c r="Q29" s="32">
        <f>R29+U29</f>
        <v>0</v>
      </c>
      <c r="R29" s="32">
        <f>S29+T29</f>
        <v>0</v>
      </c>
      <c r="S29" s="32"/>
      <c r="T29" s="32"/>
      <c r="U29" s="32"/>
      <c r="V29" s="32">
        <f>W29+Z29</f>
        <v>0</v>
      </c>
      <c r="W29" s="32">
        <f>X29+Y29</f>
        <v>0</v>
      </c>
      <c r="X29" s="32"/>
      <c r="Y29" s="32"/>
      <c r="Z29" s="32"/>
      <c r="AA29" s="33">
        <f>_xlfn.IFERROR(P29*100/E29," ")</f>
        <v>0</v>
      </c>
      <c r="AB29" s="33">
        <f>_xlfn.IFERROR(R29*100/G29," ")</f>
        <v>0</v>
      </c>
      <c r="AC29" s="34" t="str">
        <f>_xlfn.IFERROR(V29/K29*100," ")</f>
        <v> </v>
      </c>
      <c r="AD29" s="38"/>
    </row>
    <row r="30" spans="1:30" s="17" customFormat="1" ht="25.5" customHeight="1">
      <c r="A30" s="65">
        <v>2</v>
      </c>
      <c r="B30" s="18" t="s">
        <v>17</v>
      </c>
      <c r="C30" s="19"/>
      <c r="D30" s="18"/>
      <c r="E30" s="32">
        <f aca="true" t="shared" si="10" ref="E30:Z30">+E54+E85+E56+E31+E89+E88+E106</f>
        <v>1317679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  <c r="K30" s="32">
        <f t="shared" si="10"/>
        <v>1317679</v>
      </c>
      <c r="L30" s="32">
        <f t="shared" si="10"/>
        <v>1300059</v>
      </c>
      <c r="M30" s="32">
        <f t="shared" si="10"/>
        <v>1300059</v>
      </c>
      <c r="N30" s="32">
        <f t="shared" si="10"/>
        <v>0</v>
      </c>
      <c r="O30" s="32">
        <f t="shared" si="10"/>
        <v>17620</v>
      </c>
      <c r="P30" s="32">
        <f t="shared" si="10"/>
        <v>1183147</v>
      </c>
      <c r="Q30" s="32">
        <f t="shared" si="10"/>
        <v>0</v>
      </c>
      <c r="R30" s="32">
        <f t="shared" si="10"/>
        <v>0</v>
      </c>
      <c r="S30" s="32">
        <f t="shared" si="10"/>
        <v>0</v>
      </c>
      <c r="T30" s="32">
        <f t="shared" si="10"/>
        <v>0</v>
      </c>
      <c r="U30" s="32">
        <f t="shared" si="10"/>
        <v>0</v>
      </c>
      <c r="V30" s="32">
        <f t="shared" si="10"/>
        <v>1183147</v>
      </c>
      <c r="W30" s="32">
        <f t="shared" si="10"/>
        <v>1183147</v>
      </c>
      <c r="X30" s="32">
        <f t="shared" si="10"/>
        <v>1183147</v>
      </c>
      <c r="Y30" s="32">
        <f t="shared" si="10"/>
        <v>0</v>
      </c>
      <c r="Z30" s="32">
        <f t="shared" si="10"/>
        <v>0</v>
      </c>
      <c r="AA30" s="33">
        <f>_xlfn.IFERROR(P30*100/E30," ")</f>
        <v>89.79022963862974</v>
      </c>
      <c r="AB30" s="33" t="str">
        <f>_xlfn.IFERROR(R30*100/G30," ")</f>
        <v> </v>
      </c>
      <c r="AC30" s="34">
        <f t="shared" si="3"/>
        <v>89.79022963862974</v>
      </c>
      <c r="AD30" s="39"/>
    </row>
    <row r="31" spans="1:30" s="41" customFormat="1" ht="49.5">
      <c r="A31" s="58"/>
      <c r="B31" s="12" t="s">
        <v>69</v>
      </c>
      <c r="C31" s="11"/>
      <c r="D31" s="59"/>
      <c r="E31" s="44">
        <f>SUM(E32:E53)</f>
        <v>189500</v>
      </c>
      <c r="F31" s="44">
        <f aca="true" t="shared" si="11" ref="F31:Z31">SUM(F32:F53)</f>
        <v>0</v>
      </c>
      <c r="G31" s="44">
        <f t="shared" si="11"/>
        <v>0</v>
      </c>
      <c r="H31" s="44">
        <f t="shared" si="11"/>
        <v>0</v>
      </c>
      <c r="I31" s="44">
        <f t="shared" si="11"/>
        <v>0</v>
      </c>
      <c r="J31" s="44">
        <f t="shared" si="11"/>
        <v>0</v>
      </c>
      <c r="K31" s="44">
        <f t="shared" si="11"/>
        <v>189500</v>
      </c>
      <c r="L31" s="44">
        <f t="shared" si="11"/>
        <v>189500</v>
      </c>
      <c r="M31" s="44">
        <f t="shared" si="11"/>
        <v>189500</v>
      </c>
      <c r="N31" s="44">
        <f t="shared" si="11"/>
        <v>0</v>
      </c>
      <c r="O31" s="44">
        <f t="shared" si="11"/>
        <v>0</v>
      </c>
      <c r="P31" s="44">
        <f t="shared" si="11"/>
        <v>175037</v>
      </c>
      <c r="Q31" s="44">
        <f t="shared" si="11"/>
        <v>0</v>
      </c>
      <c r="R31" s="44">
        <f t="shared" si="11"/>
        <v>0</v>
      </c>
      <c r="S31" s="44">
        <f t="shared" si="11"/>
        <v>0</v>
      </c>
      <c r="T31" s="44">
        <f t="shared" si="11"/>
        <v>0</v>
      </c>
      <c r="U31" s="44">
        <f t="shared" si="11"/>
        <v>0</v>
      </c>
      <c r="V31" s="44">
        <f t="shared" si="11"/>
        <v>175037</v>
      </c>
      <c r="W31" s="44">
        <f t="shared" si="11"/>
        <v>175037</v>
      </c>
      <c r="X31" s="44">
        <f t="shared" si="11"/>
        <v>175037</v>
      </c>
      <c r="Y31" s="44">
        <f t="shared" si="11"/>
        <v>0</v>
      </c>
      <c r="Z31" s="44">
        <f t="shared" si="11"/>
        <v>0</v>
      </c>
      <c r="AA31" s="45">
        <f aca="true" t="shared" si="12" ref="AA31:AA55">_xlfn.IFERROR(P31*100/E31," ")</f>
        <v>92.36781002638523</v>
      </c>
      <c r="AB31" s="45" t="str">
        <f aca="true" t="shared" si="13" ref="AB31:AB55">_xlfn.IFERROR(R31*100/G31," ")</f>
        <v> </v>
      </c>
      <c r="AC31" s="46">
        <f t="shared" si="3"/>
        <v>92.36781002638523</v>
      </c>
      <c r="AD31" s="40"/>
    </row>
    <row r="32" spans="1:30" s="2" customFormat="1" ht="20.25" customHeight="1">
      <c r="A32" s="58"/>
      <c r="B32" s="12"/>
      <c r="C32" s="11"/>
      <c r="D32" s="59" t="s">
        <v>19</v>
      </c>
      <c r="E32" s="61">
        <f t="shared" si="8"/>
        <v>140000</v>
      </c>
      <c r="F32" s="62">
        <f aca="true" t="shared" si="14" ref="F32:F53">G32+J32</f>
        <v>0</v>
      </c>
      <c r="G32" s="44">
        <f aca="true" t="shared" si="15" ref="G32:G53">H32+I32</f>
        <v>0</v>
      </c>
      <c r="H32" s="44"/>
      <c r="I32" s="44"/>
      <c r="J32" s="44"/>
      <c r="K32" s="62">
        <f t="shared" si="7"/>
        <v>140000</v>
      </c>
      <c r="L32" s="44">
        <f aca="true" t="shared" si="16" ref="L32:L53">M32+N32</f>
        <v>140000</v>
      </c>
      <c r="M32" s="44">
        <v>140000</v>
      </c>
      <c r="N32" s="44"/>
      <c r="O32" s="44"/>
      <c r="P32" s="61">
        <f aca="true" t="shared" si="17" ref="P32:P53">Q32+V32</f>
        <v>140507</v>
      </c>
      <c r="Q32" s="61">
        <f aca="true" t="shared" si="18" ref="Q32:Q53">R32+U32</f>
        <v>0</v>
      </c>
      <c r="R32" s="66"/>
      <c r="S32" s="61"/>
      <c r="T32" s="61"/>
      <c r="U32" s="61"/>
      <c r="V32" s="61">
        <f aca="true" t="shared" si="19" ref="V32:V53">W32+Z32</f>
        <v>140507</v>
      </c>
      <c r="W32" s="61">
        <f aca="true" t="shared" si="20" ref="W32:W53">X32+Y32</f>
        <v>140507</v>
      </c>
      <c r="X32" s="61">
        <f>139016+1491</f>
        <v>140507</v>
      </c>
      <c r="Y32" s="61"/>
      <c r="Z32" s="61"/>
      <c r="AA32" s="63">
        <f t="shared" si="12"/>
        <v>100.36214285714286</v>
      </c>
      <c r="AB32" s="63" t="str">
        <f t="shared" si="13"/>
        <v> </v>
      </c>
      <c r="AC32" s="64">
        <f t="shared" si="3"/>
        <v>100.36214285714287</v>
      </c>
      <c r="AD32" s="37"/>
    </row>
    <row r="33" spans="1:30" s="2" customFormat="1" ht="20.25" customHeight="1">
      <c r="A33" s="58"/>
      <c r="B33" s="12"/>
      <c r="C33" s="11"/>
      <c r="D33" s="59" t="s">
        <v>18</v>
      </c>
      <c r="E33" s="61">
        <f t="shared" si="8"/>
        <v>3249</v>
      </c>
      <c r="F33" s="62">
        <f t="shared" si="14"/>
        <v>0</v>
      </c>
      <c r="G33" s="44">
        <f t="shared" si="15"/>
        <v>0</v>
      </c>
      <c r="H33" s="44"/>
      <c r="I33" s="44"/>
      <c r="J33" s="44"/>
      <c r="K33" s="62">
        <f t="shared" si="7"/>
        <v>3249</v>
      </c>
      <c r="L33" s="44">
        <f t="shared" si="16"/>
        <v>3249</v>
      </c>
      <c r="M33" s="44">
        <v>3249</v>
      </c>
      <c r="N33" s="44"/>
      <c r="O33" s="44"/>
      <c r="P33" s="61">
        <f t="shared" si="17"/>
        <v>3081</v>
      </c>
      <c r="Q33" s="61">
        <f t="shared" si="18"/>
        <v>0</v>
      </c>
      <c r="R33" s="66"/>
      <c r="S33" s="61"/>
      <c r="T33" s="61"/>
      <c r="U33" s="61"/>
      <c r="V33" s="61">
        <f t="shared" si="19"/>
        <v>3081</v>
      </c>
      <c r="W33" s="61">
        <f t="shared" si="20"/>
        <v>3081</v>
      </c>
      <c r="X33" s="61">
        <v>3081</v>
      </c>
      <c r="Y33" s="61"/>
      <c r="Z33" s="61"/>
      <c r="AA33" s="63">
        <f t="shared" si="12"/>
        <v>94.8291782086796</v>
      </c>
      <c r="AB33" s="63" t="str">
        <f t="shared" si="13"/>
        <v> </v>
      </c>
      <c r="AC33" s="64">
        <f t="shared" si="3"/>
        <v>94.8291782086796</v>
      </c>
      <c r="AD33" s="37"/>
    </row>
    <row r="34" spans="1:30" s="2" customFormat="1" ht="20.25" customHeight="1">
      <c r="A34" s="58"/>
      <c r="B34" s="12"/>
      <c r="C34" s="11"/>
      <c r="D34" s="59" t="s">
        <v>47</v>
      </c>
      <c r="E34" s="61">
        <f t="shared" si="8"/>
        <v>3120</v>
      </c>
      <c r="F34" s="62">
        <f t="shared" si="14"/>
        <v>0</v>
      </c>
      <c r="G34" s="44">
        <f t="shared" si="15"/>
        <v>0</v>
      </c>
      <c r="H34" s="44"/>
      <c r="I34" s="44"/>
      <c r="J34" s="44"/>
      <c r="K34" s="62">
        <f t="shared" si="7"/>
        <v>3120</v>
      </c>
      <c r="L34" s="44">
        <f t="shared" si="16"/>
        <v>3120</v>
      </c>
      <c r="M34" s="44">
        <v>3120</v>
      </c>
      <c r="N34" s="44"/>
      <c r="O34" s="44"/>
      <c r="P34" s="61">
        <f t="shared" si="17"/>
        <v>3120</v>
      </c>
      <c r="Q34" s="61">
        <f t="shared" si="18"/>
        <v>0</v>
      </c>
      <c r="R34" s="66"/>
      <c r="S34" s="61"/>
      <c r="T34" s="61"/>
      <c r="U34" s="61"/>
      <c r="V34" s="61">
        <f t="shared" si="19"/>
        <v>3120</v>
      </c>
      <c r="W34" s="61">
        <f t="shared" si="20"/>
        <v>3120</v>
      </c>
      <c r="X34" s="61">
        <v>3120</v>
      </c>
      <c r="Y34" s="61"/>
      <c r="Z34" s="61"/>
      <c r="AA34" s="63">
        <f t="shared" si="12"/>
        <v>100</v>
      </c>
      <c r="AB34" s="63" t="str">
        <f t="shared" si="13"/>
        <v> </v>
      </c>
      <c r="AC34" s="64">
        <f t="shared" si="3"/>
        <v>100</v>
      </c>
      <c r="AD34" s="37"/>
    </row>
    <row r="35" spans="1:30" s="2" customFormat="1" ht="33">
      <c r="A35" s="58"/>
      <c r="B35" s="12"/>
      <c r="C35" s="11"/>
      <c r="D35" s="59" t="s">
        <v>70</v>
      </c>
      <c r="E35" s="61">
        <f t="shared" si="8"/>
        <v>1860</v>
      </c>
      <c r="F35" s="62">
        <f t="shared" si="14"/>
        <v>0</v>
      </c>
      <c r="G35" s="44">
        <f t="shared" si="15"/>
        <v>0</v>
      </c>
      <c r="H35" s="44"/>
      <c r="I35" s="44"/>
      <c r="J35" s="44"/>
      <c r="K35" s="62">
        <f t="shared" si="7"/>
        <v>1860</v>
      </c>
      <c r="L35" s="44">
        <f t="shared" si="16"/>
        <v>1860</v>
      </c>
      <c r="M35" s="44">
        <v>1860</v>
      </c>
      <c r="N35" s="44"/>
      <c r="O35" s="44"/>
      <c r="P35" s="61">
        <f t="shared" si="17"/>
        <v>0</v>
      </c>
      <c r="Q35" s="61">
        <f t="shared" si="18"/>
        <v>0</v>
      </c>
      <c r="R35" s="66"/>
      <c r="S35" s="61"/>
      <c r="T35" s="61"/>
      <c r="U35" s="61"/>
      <c r="V35" s="61">
        <f t="shared" si="19"/>
        <v>0</v>
      </c>
      <c r="W35" s="61">
        <f t="shared" si="20"/>
        <v>0</v>
      </c>
      <c r="X35" s="61">
        <v>0</v>
      </c>
      <c r="Y35" s="61"/>
      <c r="Z35" s="61"/>
      <c r="AA35" s="63">
        <f t="shared" si="12"/>
        <v>0</v>
      </c>
      <c r="AB35" s="63" t="str">
        <f t="shared" si="13"/>
        <v> </v>
      </c>
      <c r="AC35" s="64">
        <f t="shared" si="3"/>
        <v>0</v>
      </c>
      <c r="AD35" s="37"/>
    </row>
    <row r="36" spans="1:30" s="2" customFormat="1" ht="33">
      <c r="A36" s="58"/>
      <c r="B36" s="12"/>
      <c r="C36" s="11"/>
      <c r="D36" s="59" t="s">
        <v>62</v>
      </c>
      <c r="E36" s="61">
        <f t="shared" si="8"/>
        <v>9271</v>
      </c>
      <c r="F36" s="62">
        <f t="shared" si="14"/>
        <v>0</v>
      </c>
      <c r="G36" s="44">
        <f t="shared" si="15"/>
        <v>0</v>
      </c>
      <c r="H36" s="44"/>
      <c r="I36" s="44"/>
      <c r="J36" s="44"/>
      <c r="K36" s="62">
        <f t="shared" si="7"/>
        <v>9271</v>
      </c>
      <c r="L36" s="44">
        <f t="shared" si="16"/>
        <v>9271</v>
      </c>
      <c r="M36" s="44">
        <v>9271</v>
      </c>
      <c r="N36" s="44"/>
      <c r="O36" s="44"/>
      <c r="P36" s="61">
        <f t="shared" si="17"/>
        <v>9271</v>
      </c>
      <c r="Q36" s="61">
        <f t="shared" si="18"/>
        <v>0</v>
      </c>
      <c r="R36" s="66"/>
      <c r="S36" s="61"/>
      <c r="T36" s="61"/>
      <c r="U36" s="61"/>
      <c r="V36" s="61">
        <f t="shared" si="19"/>
        <v>9271</v>
      </c>
      <c r="W36" s="61">
        <f t="shared" si="20"/>
        <v>9271</v>
      </c>
      <c r="X36" s="61">
        <v>9271</v>
      </c>
      <c r="Y36" s="61"/>
      <c r="Z36" s="61"/>
      <c r="AA36" s="63">
        <f t="shared" si="12"/>
        <v>100</v>
      </c>
      <c r="AB36" s="63" t="str">
        <f t="shared" si="13"/>
        <v> </v>
      </c>
      <c r="AC36" s="64">
        <f t="shared" si="3"/>
        <v>100</v>
      </c>
      <c r="AD36" s="37"/>
    </row>
    <row r="37" spans="1:30" s="2" customFormat="1" ht="33">
      <c r="A37" s="58"/>
      <c r="B37" s="12"/>
      <c r="C37" s="11"/>
      <c r="D37" s="59" t="s">
        <v>71</v>
      </c>
      <c r="E37" s="61">
        <f>F37+K37</f>
        <v>10500</v>
      </c>
      <c r="F37" s="62">
        <f t="shared" si="14"/>
        <v>0</v>
      </c>
      <c r="G37" s="44">
        <f t="shared" si="15"/>
        <v>0</v>
      </c>
      <c r="H37" s="44"/>
      <c r="I37" s="44"/>
      <c r="J37" s="44"/>
      <c r="K37" s="62">
        <f t="shared" si="7"/>
        <v>10500</v>
      </c>
      <c r="L37" s="44">
        <f t="shared" si="16"/>
        <v>10500</v>
      </c>
      <c r="M37" s="44">
        <v>10500</v>
      </c>
      <c r="N37" s="44"/>
      <c r="O37" s="44"/>
      <c r="P37" s="61">
        <f t="shared" si="17"/>
        <v>5830</v>
      </c>
      <c r="Q37" s="61">
        <f t="shared" si="18"/>
        <v>0</v>
      </c>
      <c r="R37" s="66"/>
      <c r="S37" s="61"/>
      <c r="T37" s="61"/>
      <c r="U37" s="61"/>
      <c r="V37" s="61">
        <f t="shared" si="19"/>
        <v>5830</v>
      </c>
      <c r="W37" s="61">
        <f t="shared" si="20"/>
        <v>5830</v>
      </c>
      <c r="X37" s="61">
        <v>5830</v>
      </c>
      <c r="Y37" s="61"/>
      <c r="Z37" s="61"/>
      <c r="AA37" s="63">
        <f t="shared" si="12"/>
        <v>55.523809523809526</v>
      </c>
      <c r="AB37" s="63" t="str">
        <f t="shared" si="13"/>
        <v> </v>
      </c>
      <c r="AC37" s="64">
        <f t="shared" si="3"/>
        <v>55.52380952380952</v>
      </c>
      <c r="AD37" s="37"/>
    </row>
    <row r="38" spans="1:29" ht="20.25" customHeight="1">
      <c r="A38" s="42"/>
      <c r="B38" s="12"/>
      <c r="C38" s="11"/>
      <c r="D38" s="43" t="s">
        <v>30</v>
      </c>
      <c r="E38" s="44">
        <f aca="true" t="shared" si="21" ref="E38:E53">G38+L38</f>
        <v>2000</v>
      </c>
      <c r="F38" s="62">
        <f t="shared" si="14"/>
        <v>0</v>
      </c>
      <c r="G38" s="44">
        <f t="shared" si="15"/>
        <v>0</v>
      </c>
      <c r="H38" s="44"/>
      <c r="I38" s="44"/>
      <c r="J38" s="44"/>
      <c r="K38" s="62">
        <f t="shared" si="7"/>
        <v>2000</v>
      </c>
      <c r="L38" s="44">
        <f t="shared" si="16"/>
        <v>2000</v>
      </c>
      <c r="M38" s="44">
        <v>2000</v>
      </c>
      <c r="N38" s="44"/>
      <c r="O38" s="44"/>
      <c r="P38" s="44">
        <f t="shared" si="17"/>
        <v>585</v>
      </c>
      <c r="Q38" s="44">
        <f t="shared" si="18"/>
        <v>0</v>
      </c>
      <c r="R38" s="44"/>
      <c r="S38" s="44"/>
      <c r="T38" s="44"/>
      <c r="U38" s="44"/>
      <c r="V38" s="44">
        <f t="shared" si="19"/>
        <v>585</v>
      </c>
      <c r="W38" s="44">
        <f t="shared" si="20"/>
        <v>585</v>
      </c>
      <c r="X38" s="44">
        <v>585</v>
      </c>
      <c r="Y38" s="44"/>
      <c r="Z38" s="44"/>
      <c r="AA38" s="45">
        <f t="shared" si="12"/>
        <v>29.25</v>
      </c>
      <c r="AB38" s="45" t="str">
        <f t="shared" si="13"/>
        <v> </v>
      </c>
      <c r="AC38" s="46">
        <f t="shared" si="3"/>
        <v>29.25</v>
      </c>
    </row>
    <row r="39" spans="1:29" ht="20.25" customHeight="1">
      <c r="A39" s="42"/>
      <c r="B39" s="12"/>
      <c r="C39" s="11"/>
      <c r="D39" s="43" t="s">
        <v>31</v>
      </c>
      <c r="E39" s="44">
        <f t="shared" si="21"/>
        <v>2000</v>
      </c>
      <c r="F39" s="62">
        <f t="shared" si="14"/>
        <v>0</v>
      </c>
      <c r="G39" s="44">
        <f t="shared" si="15"/>
        <v>0</v>
      </c>
      <c r="H39" s="44"/>
      <c r="I39" s="44"/>
      <c r="J39" s="44"/>
      <c r="K39" s="62">
        <f t="shared" si="7"/>
        <v>2000</v>
      </c>
      <c r="L39" s="44">
        <f t="shared" si="16"/>
        <v>2000</v>
      </c>
      <c r="M39" s="44">
        <v>2000</v>
      </c>
      <c r="N39" s="44"/>
      <c r="O39" s="44"/>
      <c r="P39" s="44">
        <f t="shared" si="17"/>
        <v>1310</v>
      </c>
      <c r="Q39" s="44">
        <f t="shared" si="18"/>
        <v>0</v>
      </c>
      <c r="R39" s="44"/>
      <c r="S39" s="44"/>
      <c r="T39" s="44"/>
      <c r="U39" s="44"/>
      <c r="V39" s="44">
        <f t="shared" si="19"/>
        <v>1310</v>
      </c>
      <c r="W39" s="44">
        <f t="shared" si="20"/>
        <v>1310</v>
      </c>
      <c r="X39" s="44">
        <v>1310</v>
      </c>
      <c r="Y39" s="44"/>
      <c r="Z39" s="44"/>
      <c r="AA39" s="45">
        <f t="shared" si="12"/>
        <v>65.5</v>
      </c>
      <c r="AB39" s="45" t="str">
        <f t="shared" si="13"/>
        <v> </v>
      </c>
      <c r="AC39" s="46">
        <f t="shared" si="3"/>
        <v>65.5</v>
      </c>
    </row>
    <row r="40" spans="1:29" ht="20.25" customHeight="1">
      <c r="A40" s="42"/>
      <c r="B40" s="12"/>
      <c r="C40" s="11"/>
      <c r="D40" s="43" t="s">
        <v>32</v>
      </c>
      <c r="E40" s="44">
        <f t="shared" si="21"/>
        <v>1000</v>
      </c>
      <c r="F40" s="62">
        <f t="shared" si="14"/>
        <v>0</v>
      </c>
      <c r="G40" s="44">
        <f t="shared" si="15"/>
        <v>0</v>
      </c>
      <c r="H40" s="44"/>
      <c r="I40" s="44"/>
      <c r="J40" s="44"/>
      <c r="K40" s="62">
        <f t="shared" si="7"/>
        <v>1000</v>
      </c>
      <c r="L40" s="44">
        <f t="shared" si="16"/>
        <v>1000</v>
      </c>
      <c r="M40" s="44">
        <v>1000</v>
      </c>
      <c r="N40" s="44"/>
      <c r="O40" s="44"/>
      <c r="P40" s="44">
        <f t="shared" si="17"/>
        <v>610</v>
      </c>
      <c r="Q40" s="44">
        <f t="shared" si="18"/>
        <v>0</v>
      </c>
      <c r="R40" s="44"/>
      <c r="S40" s="44"/>
      <c r="T40" s="44"/>
      <c r="U40" s="44"/>
      <c r="V40" s="44">
        <f t="shared" si="19"/>
        <v>610</v>
      </c>
      <c r="W40" s="44">
        <f t="shared" si="20"/>
        <v>610</v>
      </c>
      <c r="X40" s="44">
        <v>610</v>
      </c>
      <c r="Y40" s="44"/>
      <c r="Z40" s="44"/>
      <c r="AA40" s="45">
        <f t="shared" si="12"/>
        <v>61</v>
      </c>
      <c r="AB40" s="45" t="str">
        <f t="shared" si="13"/>
        <v> </v>
      </c>
      <c r="AC40" s="46">
        <f t="shared" si="3"/>
        <v>61</v>
      </c>
    </row>
    <row r="41" spans="1:29" ht="20.25" customHeight="1">
      <c r="A41" s="42"/>
      <c r="B41" s="12"/>
      <c r="C41" s="11"/>
      <c r="D41" s="43" t="s">
        <v>33</v>
      </c>
      <c r="E41" s="44">
        <f t="shared" si="21"/>
        <v>1000</v>
      </c>
      <c r="F41" s="62">
        <f t="shared" si="14"/>
        <v>0</v>
      </c>
      <c r="G41" s="44">
        <f t="shared" si="15"/>
        <v>0</v>
      </c>
      <c r="H41" s="44"/>
      <c r="I41" s="44"/>
      <c r="J41" s="44"/>
      <c r="K41" s="62">
        <f t="shared" si="7"/>
        <v>1000</v>
      </c>
      <c r="L41" s="44">
        <f t="shared" si="16"/>
        <v>1000</v>
      </c>
      <c r="M41" s="44">
        <v>1000</v>
      </c>
      <c r="N41" s="44"/>
      <c r="O41" s="44"/>
      <c r="P41" s="44">
        <f t="shared" si="17"/>
        <v>907</v>
      </c>
      <c r="Q41" s="44">
        <f t="shared" si="18"/>
        <v>0</v>
      </c>
      <c r="R41" s="44"/>
      <c r="S41" s="44"/>
      <c r="T41" s="44"/>
      <c r="U41" s="44"/>
      <c r="V41" s="44">
        <f t="shared" si="19"/>
        <v>907</v>
      </c>
      <c r="W41" s="44">
        <f t="shared" si="20"/>
        <v>907</v>
      </c>
      <c r="X41" s="44">
        <v>907</v>
      </c>
      <c r="Y41" s="44"/>
      <c r="Z41" s="44"/>
      <c r="AA41" s="45">
        <f t="shared" si="12"/>
        <v>90.7</v>
      </c>
      <c r="AB41" s="45" t="str">
        <f t="shared" si="13"/>
        <v> </v>
      </c>
      <c r="AC41" s="46">
        <f t="shared" si="3"/>
        <v>90.7</v>
      </c>
    </row>
    <row r="42" spans="1:29" ht="20.25" customHeight="1">
      <c r="A42" s="42"/>
      <c r="B42" s="12"/>
      <c r="C42" s="11"/>
      <c r="D42" s="43" t="s">
        <v>34</v>
      </c>
      <c r="E42" s="44">
        <f t="shared" si="21"/>
        <v>1000</v>
      </c>
      <c r="F42" s="62">
        <f t="shared" si="14"/>
        <v>0</v>
      </c>
      <c r="G42" s="44">
        <f t="shared" si="15"/>
        <v>0</v>
      </c>
      <c r="H42" s="44"/>
      <c r="I42" s="44"/>
      <c r="J42" s="44"/>
      <c r="K42" s="62">
        <f t="shared" si="7"/>
        <v>1000</v>
      </c>
      <c r="L42" s="44">
        <f t="shared" si="16"/>
        <v>1000</v>
      </c>
      <c r="M42" s="44">
        <v>1000</v>
      </c>
      <c r="N42" s="44"/>
      <c r="O42" s="44"/>
      <c r="P42" s="44">
        <f t="shared" si="17"/>
        <v>361</v>
      </c>
      <c r="Q42" s="44">
        <f t="shared" si="18"/>
        <v>0</v>
      </c>
      <c r="R42" s="44"/>
      <c r="S42" s="44"/>
      <c r="T42" s="44"/>
      <c r="U42" s="44"/>
      <c r="V42" s="44">
        <f t="shared" si="19"/>
        <v>361</v>
      </c>
      <c r="W42" s="44">
        <f t="shared" si="20"/>
        <v>361</v>
      </c>
      <c r="X42" s="44">
        <v>361</v>
      </c>
      <c r="Y42" s="44"/>
      <c r="Z42" s="44"/>
      <c r="AA42" s="45">
        <f t="shared" si="12"/>
        <v>36.1</v>
      </c>
      <c r="AB42" s="45" t="str">
        <f t="shared" si="13"/>
        <v> </v>
      </c>
      <c r="AC42" s="46">
        <f t="shared" si="3"/>
        <v>36.1</v>
      </c>
    </row>
    <row r="43" spans="1:29" ht="20.25" customHeight="1">
      <c r="A43" s="42"/>
      <c r="B43" s="12"/>
      <c r="C43" s="11"/>
      <c r="D43" s="43" t="s">
        <v>35</v>
      </c>
      <c r="E43" s="44">
        <f t="shared" si="21"/>
        <v>1500</v>
      </c>
      <c r="F43" s="62">
        <f t="shared" si="14"/>
        <v>0</v>
      </c>
      <c r="G43" s="44">
        <f t="shared" si="15"/>
        <v>0</v>
      </c>
      <c r="H43" s="44"/>
      <c r="I43" s="44"/>
      <c r="J43" s="44"/>
      <c r="K43" s="62">
        <f t="shared" si="7"/>
        <v>1500</v>
      </c>
      <c r="L43" s="44">
        <f t="shared" si="16"/>
        <v>1500</v>
      </c>
      <c r="M43" s="44">
        <v>1500</v>
      </c>
      <c r="N43" s="44"/>
      <c r="O43" s="44"/>
      <c r="P43" s="44">
        <f t="shared" si="17"/>
        <v>640</v>
      </c>
      <c r="Q43" s="44">
        <f t="shared" si="18"/>
        <v>0</v>
      </c>
      <c r="R43" s="44"/>
      <c r="S43" s="44"/>
      <c r="T43" s="44"/>
      <c r="U43" s="44"/>
      <c r="V43" s="44">
        <f t="shared" si="19"/>
        <v>640</v>
      </c>
      <c r="W43" s="44">
        <f t="shared" si="20"/>
        <v>640</v>
      </c>
      <c r="X43" s="44">
        <v>640</v>
      </c>
      <c r="Y43" s="44"/>
      <c r="Z43" s="44"/>
      <c r="AA43" s="45">
        <f t="shared" si="12"/>
        <v>42.666666666666664</v>
      </c>
      <c r="AB43" s="45" t="str">
        <f t="shared" si="13"/>
        <v> </v>
      </c>
      <c r="AC43" s="46">
        <f t="shared" si="3"/>
        <v>42.66666666666667</v>
      </c>
    </row>
    <row r="44" spans="1:29" ht="20.25" customHeight="1">
      <c r="A44" s="42"/>
      <c r="B44" s="12"/>
      <c r="C44" s="11"/>
      <c r="D44" s="43" t="s">
        <v>36</v>
      </c>
      <c r="E44" s="44">
        <f t="shared" si="21"/>
        <v>1000</v>
      </c>
      <c r="F44" s="62">
        <f t="shared" si="14"/>
        <v>0</v>
      </c>
      <c r="G44" s="44">
        <f t="shared" si="15"/>
        <v>0</v>
      </c>
      <c r="H44" s="44"/>
      <c r="I44" s="44"/>
      <c r="J44" s="44"/>
      <c r="K44" s="62">
        <f t="shared" si="7"/>
        <v>1000</v>
      </c>
      <c r="L44" s="44">
        <f t="shared" si="16"/>
        <v>1000</v>
      </c>
      <c r="M44" s="44">
        <v>1000</v>
      </c>
      <c r="N44" s="44"/>
      <c r="O44" s="44"/>
      <c r="P44" s="44">
        <f t="shared" si="17"/>
        <v>748</v>
      </c>
      <c r="Q44" s="44">
        <f t="shared" si="18"/>
        <v>0</v>
      </c>
      <c r="R44" s="44"/>
      <c r="S44" s="44"/>
      <c r="T44" s="44"/>
      <c r="U44" s="44"/>
      <c r="V44" s="44">
        <f t="shared" si="19"/>
        <v>748</v>
      </c>
      <c r="W44" s="44">
        <f t="shared" si="20"/>
        <v>748</v>
      </c>
      <c r="X44" s="44">
        <v>748</v>
      </c>
      <c r="Y44" s="44"/>
      <c r="Z44" s="44"/>
      <c r="AA44" s="45">
        <f t="shared" si="12"/>
        <v>74.8</v>
      </c>
      <c r="AB44" s="45" t="str">
        <f t="shared" si="13"/>
        <v> </v>
      </c>
      <c r="AC44" s="46">
        <f t="shared" si="3"/>
        <v>74.8</v>
      </c>
    </row>
    <row r="45" spans="1:29" ht="20.25" customHeight="1">
      <c r="A45" s="42"/>
      <c r="B45" s="12"/>
      <c r="C45" s="11"/>
      <c r="D45" s="43" t="s">
        <v>37</v>
      </c>
      <c r="E45" s="44">
        <f t="shared" si="21"/>
        <v>1000</v>
      </c>
      <c r="F45" s="62">
        <f t="shared" si="14"/>
        <v>0</v>
      </c>
      <c r="G45" s="44">
        <f t="shared" si="15"/>
        <v>0</v>
      </c>
      <c r="H45" s="44"/>
      <c r="I45" s="44"/>
      <c r="J45" s="44"/>
      <c r="K45" s="62">
        <f t="shared" si="7"/>
        <v>1000</v>
      </c>
      <c r="L45" s="44">
        <f t="shared" si="16"/>
        <v>1000</v>
      </c>
      <c r="M45" s="44">
        <v>1000</v>
      </c>
      <c r="N45" s="44"/>
      <c r="O45" s="44"/>
      <c r="P45" s="44">
        <f t="shared" si="17"/>
        <v>473</v>
      </c>
      <c r="Q45" s="44">
        <f t="shared" si="18"/>
        <v>0</v>
      </c>
      <c r="R45" s="44"/>
      <c r="S45" s="44"/>
      <c r="T45" s="44"/>
      <c r="U45" s="44"/>
      <c r="V45" s="44">
        <f t="shared" si="19"/>
        <v>473</v>
      </c>
      <c r="W45" s="44">
        <f t="shared" si="20"/>
        <v>473</v>
      </c>
      <c r="X45" s="44">
        <v>473</v>
      </c>
      <c r="Y45" s="44"/>
      <c r="Z45" s="44"/>
      <c r="AA45" s="45">
        <f t="shared" si="12"/>
        <v>47.3</v>
      </c>
      <c r="AB45" s="45" t="str">
        <f t="shared" si="13"/>
        <v> </v>
      </c>
      <c r="AC45" s="46">
        <f t="shared" si="3"/>
        <v>47.3</v>
      </c>
    </row>
    <row r="46" spans="1:29" ht="20.25" customHeight="1">
      <c r="A46" s="42"/>
      <c r="B46" s="12"/>
      <c r="C46" s="11"/>
      <c r="D46" s="43" t="s">
        <v>38</v>
      </c>
      <c r="E46" s="44">
        <f t="shared" si="21"/>
        <v>1000</v>
      </c>
      <c r="F46" s="62">
        <f t="shared" si="14"/>
        <v>0</v>
      </c>
      <c r="G46" s="44">
        <f t="shared" si="15"/>
        <v>0</v>
      </c>
      <c r="H46" s="44"/>
      <c r="I46" s="44"/>
      <c r="J46" s="44"/>
      <c r="K46" s="62">
        <f t="shared" si="7"/>
        <v>1000</v>
      </c>
      <c r="L46" s="44">
        <f t="shared" si="16"/>
        <v>1000</v>
      </c>
      <c r="M46" s="44">
        <v>1000</v>
      </c>
      <c r="N46" s="44"/>
      <c r="O46" s="44"/>
      <c r="P46" s="44">
        <f t="shared" si="17"/>
        <v>593</v>
      </c>
      <c r="Q46" s="44">
        <f t="shared" si="18"/>
        <v>0</v>
      </c>
      <c r="R46" s="44"/>
      <c r="S46" s="44"/>
      <c r="T46" s="44"/>
      <c r="U46" s="44"/>
      <c r="V46" s="44">
        <f t="shared" si="19"/>
        <v>593</v>
      </c>
      <c r="W46" s="44">
        <f t="shared" si="20"/>
        <v>593</v>
      </c>
      <c r="X46" s="44">
        <v>593</v>
      </c>
      <c r="Y46" s="44"/>
      <c r="Z46" s="44"/>
      <c r="AA46" s="45">
        <f t="shared" si="12"/>
        <v>59.3</v>
      </c>
      <c r="AB46" s="45" t="str">
        <f t="shared" si="13"/>
        <v> </v>
      </c>
      <c r="AC46" s="46">
        <f t="shared" si="3"/>
        <v>59.3</v>
      </c>
    </row>
    <row r="47" spans="1:29" ht="20.25" customHeight="1">
      <c r="A47" s="42"/>
      <c r="B47" s="12"/>
      <c r="C47" s="11"/>
      <c r="D47" s="43" t="s">
        <v>39</v>
      </c>
      <c r="E47" s="44">
        <f t="shared" si="21"/>
        <v>1500</v>
      </c>
      <c r="F47" s="62">
        <f t="shared" si="14"/>
        <v>0</v>
      </c>
      <c r="G47" s="44">
        <f t="shared" si="15"/>
        <v>0</v>
      </c>
      <c r="H47" s="44"/>
      <c r="I47" s="44"/>
      <c r="J47" s="44"/>
      <c r="K47" s="62">
        <f t="shared" si="7"/>
        <v>1500</v>
      </c>
      <c r="L47" s="44">
        <f t="shared" si="16"/>
        <v>1500</v>
      </c>
      <c r="M47" s="44">
        <v>1500</v>
      </c>
      <c r="N47" s="44"/>
      <c r="O47" s="44"/>
      <c r="P47" s="44">
        <f t="shared" si="17"/>
        <v>1270</v>
      </c>
      <c r="Q47" s="44">
        <f t="shared" si="18"/>
        <v>0</v>
      </c>
      <c r="R47" s="44"/>
      <c r="S47" s="44"/>
      <c r="T47" s="44"/>
      <c r="U47" s="44"/>
      <c r="V47" s="44">
        <f t="shared" si="19"/>
        <v>1270</v>
      </c>
      <c r="W47" s="44">
        <f t="shared" si="20"/>
        <v>1270</v>
      </c>
      <c r="X47" s="44">
        <f>1269+1</f>
        <v>1270</v>
      </c>
      <c r="Y47" s="44"/>
      <c r="Z47" s="44"/>
      <c r="AA47" s="45">
        <f t="shared" si="12"/>
        <v>84.66666666666667</v>
      </c>
      <c r="AB47" s="45" t="str">
        <f t="shared" si="13"/>
        <v> </v>
      </c>
      <c r="AC47" s="46">
        <f t="shared" si="3"/>
        <v>84.66666666666667</v>
      </c>
    </row>
    <row r="48" spans="1:29" ht="20.25" customHeight="1">
      <c r="A48" s="42"/>
      <c r="B48" s="12"/>
      <c r="C48" s="11"/>
      <c r="D48" s="43" t="s">
        <v>48</v>
      </c>
      <c r="E48" s="44">
        <f t="shared" si="21"/>
        <v>1000</v>
      </c>
      <c r="F48" s="62">
        <f t="shared" si="14"/>
        <v>0</v>
      </c>
      <c r="G48" s="44">
        <f t="shared" si="15"/>
        <v>0</v>
      </c>
      <c r="H48" s="44"/>
      <c r="I48" s="44"/>
      <c r="J48" s="44"/>
      <c r="K48" s="62">
        <f t="shared" si="7"/>
        <v>1000</v>
      </c>
      <c r="L48" s="44">
        <f t="shared" si="16"/>
        <v>1000</v>
      </c>
      <c r="M48" s="44">
        <v>1000</v>
      </c>
      <c r="N48" s="44"/>
      <c r="O48" s="44"/>
      <c r="P48" s="44">
        <f t="shared" si="17"/>
        <v>540</v>
      </c>
      <c r="Q48" s="44">
        <f t="shared" si="18"/>
        <v>0</v>
      </c>
      <c r="R48" s="44"/>
      <c r="S48" s="44"/>
      <c r="T48" s="44"/>
      <c r="U48" s="44"/>
      <c r="V48" s="44">
        <f t="shared" si="19"/>
        <v>540</v>
      </c>
      <c r="W48" s="44">
        <f t="shared" si="20"/>
        <v>540</v>
      </c>
      <c r="X48" s="44">
        <v>540</v>
      </c>
      <c r="Y48" s="44"/>
      <c r="Z48" s="44"/>
      <c r="AA48" s="45">
        <f t="shared" si="12"/>
        <v>54</v>
      </c>
      <c r="AB48" s="45" t="str">
        <f t="shared" si="13"/>
        <v> </v>
      </c>
      <c r="AC48" s="46">
        <f t="shared" si="3"/>
        <v>54</v>
      </c>
    </row>
    <row r="49" spans="1:29" ht="20.25" customHeight="1">
      <c r="A49" s="42"/>
      <c r="B49" s="12"/>
      <c r="C49" s="11"/>
      <c r="D49" s="43" t="s">
        <v>49</v>
      </c>
      <c r="E49" s="44">
        <f t="shared" si="21"/>
        <v>1500</v>
      </c>
      <c r="F49" s="62">
        <f t="shared" si="14"/>
        <v>0</v>
      </c>
      <c r="G49" s="44">
        <f t="shared" si="15"/>
        <v>0</v>
      </c>
      <c r="H49" s="44"/>
      <c r="I49" s="44"/>
      <c r="J49" s="44"/>
      <c r="K49" s="62">
        <f t="shared" si="7"/>
        <v>1500</v>
      </c>
      <c r="L49" s="44">
        <f t="shared" si="16"/>
        <v>1500</v>
      </c>
      <c r="M49" s="44">
        <v>1500</v>
      </c>
      <c r="N49" s="44"/>
      <c r="O49" s="44"/>
      <c r="P49" s="44">
        <f t="shared" si="17"/>
        <v>1335</v>
      </c>
      <c r="Q49" s="44">
        <f t="shared" si="18"/>
        <v>0</v>
      </c>
      <c r="R49" s="44"/>
      <c r="S49" s="44"/>
      <c r="T49" s="44"/>
      <c r="U49" s="44"/>
      <c r="V49" s="44">
        <f t="shared" si="19"/>
        <v>1335</v>
      </c>
      <c r="W49" s="44">
        <f t="shared" si="20"/>
        <v>1335</v>
      </c>
      <c r="X49" s="44">
        <v>1335</v>
      </c>
      <c r="Y49" s="44"/>
      <c r="Z49" s="44"/>
      <c r="AA49" s="45">
        <f t="shared" si="12"/>
        <v>89</v>
      </c>
      <c r="AB49" s="45" t="str">
        <f t="shared" si="13"/>
        <v> </v>
      </c>
      <c r="AC49" s="46">
        <f t="shared" si="3"/>
        <v>89</v>
      </c>
    </row>
    <row r="50" spans="1:29" ht="20.25" customHeight="1">
      <c r="A50" s="42"/>
      <c r="B50" s="12"/>
      <c r="C50" s="11"/>
      <c r="D50" s="43" t="s">
        <v>50</v>
      </c>
      <c r="E50" s="44">
        <f t="shared" si="21"/>
        <v>1500</v>
      </c>
      <c r="F50" s="62">
        <f t="shared" si="14"/>
        <v>0</v>
      </c>
      <c r="G50" s="44">
        <f t="shared" si="15"/>
        <v>0</v>
      </c>
      <c r="H50" s="44"/>
      <c r="I50" s="44"/>
      <c r="J50" s="44"/>
      <c r="K50" s="62">
        <f t="shared" si="7"/>
        <v>1500</v>
      </c>
      <c r="L50" s="44">
        <f t="shared" si="16"/>
        <v>1500</v>
      </c>
      <c r="M50" s="44">
        <v>1500</v>
      </c>
      <c r="N50" s="44"/>
      <c r="O50" s="44"/>
      <c r="P50" s="44">
        <f t="shared" si="17"/>
        <v>462</v>
      </c>
      <c r="Q50" s="44">
        <f t="shared" si="18"/>
        <v>0</v>
      </c>
      <c r="R50" s="44"/>
      <c r="S50" s="44"/>
      <c r="T50" s="44"/>
      <c r="U50" s="44"/>
      <c r="V50" s="44">
        <f t="shared" si="19"/>
        <v>462</v>
      </c>
      <c r="W50" s="44">
        <f t="shared" si="20"/>
        <v>462</v>
      </c>
      <c r="X50" s="44">
        <v>462</v>
      </c>
      <c r="Y50" s="44"/>
      <c r="Z50" s="44"/>
      <c r="AA50" s="45">
        <f t="shared" si="12"/>
        <v>30.8</v>
      </c>
      <c r="AB50" s="45" t="str">
        <f t="shared" si="13"/>
        <v> </v>
      </c>
      <c r="AC50" s="46">
        <f t="shared" si="3"/>
        <v>30.8</v>
      </c>
    </row>
    <row r="51" spans="1:29" ht="20.25" customHeight="1">
      <c r="A51" s="42"/>
      <c r="B51" s="12"/>
      <c r="C51" s="11"/>
      <c r="D51" s="43" t="s">
        <v>51</v>
      </c>
      <c r="E51" s="44">
        <f t="shared" si="21"/>
        <v>1500</v>
      </c>
      <c r="F51" s="62">
        <f t="shared" si="14"/>
        <v>0</v>
      </c>
      <c r="G51" s="44">
        <f t="shared" si="15"/>
        <v>0</v>
      </c>
      <c r="H51" s="44"/>
      <c r="I51" s="44"/>
      <c r="J51" s="44"/>
      <c r="K51" s="62">
        <f t="shared" si="7"/>
        <v>1500</v>
      </c>
      <c r="L51" s="44">
        <f t="shared" si="16"/>
        <v>1500</v>
      </c>
      <c r="M51" s="44">
        <v>1500</v>
      </c>
      <c r="N51" s="44"/>
      <c r="O51" s="44"/>
      <c r="P51" s="44">
        <f t="shared" si="17"/>
        <v>1493</v>
      </c>
      <c r="Q51" s="44">
        <f t="shared" si="18"/>
        <v>0</v>
      </c>
      <c r="R51" s="44"/>
      <c r="S51" s="44"/>
      <c r="T51" s="44"/>
      <c r="U51" s="44"/>
      <c r="V51" s="44">
        <f t="shared" si="19"/>
        <v>1493</v>
      </c>
      <c r="W51" s="44">
        <f t="shared" si="20"/>
        <v>1493</v>
      </c>
      <c r="X51" s="44">
        <v>1493</v>
      </c>
      <c r="Y51" s="44"/>
      <c r="Z51" s="44"/>
      <c r="AA51" s="45">
        <f t="shared" si="12"/>
        <v>99.53333333333333</v>
      </c>
      <c r="AB51" s="45" t="str">
        <f t="shared" si="13"/>
        <v> </v>
      </c>
      <c r="AC51" s="46">
        <f t="shared" si="3"/>
        <v>99.53333333333333</v>
      </c>
    </row>
    <row r="52" spans="1:29" ht="20.25" customHeight="1">
      <c r="A52" s="42"/>
      <c r="B52" s="12"/>
      <c r="C52" s="11"/>
      <c r="D52" s="43" t="s">
        <v>52</v>
      </c>
      <c r="E52" s="44">
        <f t="shared" si="21"/>
        <v>1500</v>
      </c>
      <c r="F52" s="62">
        <f t="shared" si="14"/>
        <v>0</v>
      </c>
      <c r="G52" s="44">
        <f t="shared" si="15"/>
        <v>0</v>
      </c>
      <c r="H52" s="44"/>
      <c r="I52" s="44"/>
      <c r="J52" s="44"/>
      <c r="K52" s="62">
        <f t="shared" si="7"/>
        <v>1500</v>
      </c>
      <c r="L52" s="44">
        <f t="shared" si="16"/>
        <v>1500</v>
      </c>
      <c r="M52" s="44">
        <v>1500</v>
      </c>
      <c r="N52" s="44"/>
      <c r="O52" s="44"/>
      <c r="P52" s="44">
        <f t="shared" si="17"/>
        <v>751</v>
      </c>
      <c r="Q52" s="44">
        <f t="shared" si="18"/>
        <v>0</v>
      </c>
      <c r="R52" s="44"/>
      <c r="S52" s="44"/>
      <c r="T52" s="44"/>
      <c r="U52" s="44"/>
      <c r="V52" s="44">
        <f t="shared" si="19"/>
        <v>751</v>
      </c>
      <c r="W52" s="44">
        <f t="shared" si="20"/>
        <v>751</v>
      </c>
      <c r="X52" s="44">
        <v>751</v>
      </c>
      <c r="Y52" s="44"/>
      <c r="Z52" s="44"/>
      <c r="AA52" s="45">
        <f t="shared" si="12"/>
        <v>50.06666666666667</v>
      </c>
      <c r="AB52" s="45" t="str">
        <f t="shared" si="13"/>
        <v> </v>
      </c>
      <c r="AC52" s="46">
        <f t="shared" si="3"/>
        <v>50.06666666666667</v>
      </c>
    </row>
    <row r="53" spans="1:29" ht="20.25" customHeight="1">
      <c r="A53" s="42"/>
      <c r="B53" s="12"/>
      <c r="C53" s="11"/>
      <c r="D53" s="43" t="s">
        <v>53</v>
      </c>
      <c r="E53" s="44">
        <f t="shared" si="21"/>
        <v>1500</v>
      </c>
      <c r="F53" s="62">
        <f t="shared" si="14"/>
        <v>0</v>
      </c>
      <c r="G53" s="44">
        <f t="shared" si="15"/>
        <v>0</v>
      </c>
      <c r="H53" s="44"/>
      <c r="I53" s="44"/>
      <c r="J53" s="44"/>
      <c r="K53" s="62">
        <f t="shared" si="7"/>
        <v>1500</v>
      </c>
      <c r="L53" s="44">
        <f t="shared" si="16"/>
        <v>1500</v>
      </c>
      <c r="M53" s="44">
        <v>1500</v>
      </c>
      <c r="N53" s="44"/>
      <c r="O53" s="44"/>
      <c r="P53" s="44">
        <f t="shared" si="17"/>
        <v>1150</v>
      </c>
      <c r="Q53" s="44">
        <f t="shared" si="18"/>
        <v>0</v>
      </c>
      <c r="R53" s="44"/>
      <c r="S53" s="44"/>
      <c r="T53" s="44"/>
      <c r="U53" s="44"/>
      <c r="V53" s="44">
        <f t="shared" si="19"/>
        <v>1150</v>
      </c>
      <c r="W53" s="44">
        <f t="shared" si="20"/>
        <v>1150</v>
      </c>
      <c r="X53" s="44">
        <f>1150</f>
        <v>1150</v>
      </c>
      <c r="Y53" s="44"/>
      <c r="Z53" s="44"/>
      <c r="AA53" s="45">
        <f t="shared" si="12"/>
        <v>76.66666666666667</v>
      </c>
      <c r="AB53" s="45" t="str">
        <f t="shared" si="13"/>
        <v> </v>
      </c>
      <c r="AC53" s="46">
        <f t="shared" si="3"/>
        <v>76.66666666666667</v>
      </c>
    </row>
    <row r="54" spans="1:30" s="41" customFormat="1" ht="27" customHeight="1">
      <c r="A54" s="58"/>
      <c r="B54" s="59" t="s">
        <v>66</v>
      </c>
      <c r="C54" s="60"/>
      <c r="D54" s="59"/>
      <c r="E54" s="61">
        <f aca="true" t="shared" si="22" ref="E54:Z54">SUM(E55:E55)</f>
        <v>212323</v>
      </c>
      <c r="F54" s="61">
        <f t="shared" si="22"/>
        <v>0</v>
      </c>
      <c r="G54" s="61">
        <f t="shared" si="22"/>
        <v>0</v>
      </c>
      <c r="H54" s="61">
        <f t="shared" si="22"/>
        <v>0</v>
      </c>
      <c r="I54" s="61">
        <f t="shared" si="22"/>
        <v>0</v>
      </c>
      <c r="J54" s="61">
        <f t="shared" si="22"/>
        <v>0</v>
      </c>
      <c r="K54" s="61">
        <f t="shared" si="22"/>
        <v>212323</v>
      </c>
      <c r="L54" s="61">
        <f t="shared" si="22"/>
        <v>212323</v>
      </c>
      <c r="M54" s="61">
        <f t="shared" si="22"/>
        <v>212323</v>
      </c>
      <c r="N54" s="61">
        <f t="shared" si="22"/>
        <v>0</v>
      </c>
      <c r="O54" s="61">
        <f t="shared" si="22"/>
        <v>0</v>
      </c>
      <c r="P54" s="61">
        <f t="shared" si="22"/>
        <v>212323</v>
      </c>
      <c r="Q54" s="61">
        <f t="shared" si="22"/>
        <v>0</v>
      </c>
      <c r="R54" s="61">
        <f t="shared" si="22"/>
        <v>0</v>
      </c>
      <c r="S54" s="61">
        <f t="shared" si="22"/>
        <v>0</v>
      </c>
      <c r="T54" s="61">
        <f t="shared" si="22"/>
        <v>0</v>
      </c>
      <c r="U54" s="61">
        <f t="shared" si="22"/>
        <v>0</v>
      </c>
      <c r="V54" s="61">
        <f t="shared" si="22"/>
        <v>212323</v>
      </c>
      <c r="W54" s="61">
        <f t="shared" si="22"/>
        <v>212323</v>
      </c>
      <c r="X54" s="61">
        <f t="shared" si="22"/>
        <v>212323</v>
      </c>
      <c r="Y54" s="61">
        <f t="shared" si="22"/>
        <v>0</v>
      </c>
      <c r="Z54" s="61">
        <f t="shared" si="22"/>
        <v>0</v>
      </c>
      <c r="AA54" s="63">
        <f t="shared" si="12"/>
        <v>100</v>
      </c>
      <c r="AB54" s="63" t="str">
        <f t="shared" si="13"/>
        <v> </v>
      </c>
      <c r="AC54" s="64">
        <f t="shared" si="3"/>
        <v>100</v>
      </c>
      <c r="AD54" s="40"/>
    </row>
    <row r="55" spans="1:30" s="2" customFormat="1" ht="33">
      <c r="A55" s="58"/>
      <c r="B55" s="12"/>
      <c r="C55" s="11"/>
      <c r="D55" s="59" t="s">
        <v>62</v>
      </c>
      <c r="E55" s="61">
        <f>F55+K55</f>
        <v>212323</v>
      </c>
      <c r="F55" s="62">
        <f>G55+J55</f>
        <v>0</v>
      </c>
      <c r="G55" s="44">
        <f>H55+I55</f>
        <v>0</v>
      </c>
      <c r="H55" s="44"/>
      <c r="I55" s="44"/>
      <c r="J55" s="44"/>
      <c r="K55" s="62">
        <f>L55+O55</f>
        <v>212323</v>
      </c>
      <c r="L55" s="44">
        <f>M55+N55</f>
        <v>212323</v>
      </c>
      <c r="M55" s="44">
        <v>212323</v>
      </c>
      <c r="N55" s="44"/>
      <c r="O55" s="44"/>
      <c r="P55" s="61">
        <f>Q55+V55</f>
        <v>212323</v>
      </c>
      <c r="Q55" s="61">
        <f>R55+U55</f>
        <v>0</v>
      </c>
      <c r="R55" s="66"/>
      <c r="S55" s="61"/>
      <c r="T55" s="61"/>
      <c r="U55" s="61"/>
      <c r="V55" s="61">
        <f>W55+Z55</f>
        <v>212323</v>
      </c>
      <c r="W55" s="61">
        <f>X55+Y55</f>
        <v>212323</v>
      </c>
      <c r="X55" s="61">
        <v>212323</v>
      </c>
      <c r="Y55" s="61"/>
      <c r="Z55" s="61"/>
      <c r="AA55" s="63">
        <f t="shared" si="12"/>
        <v>100</v>
      </c>
      <c r="AB55" s="63" t="str">
        <f t="shared" si="13"/>
        <v> </v>
      </c>
      <c r="AC55" s="64">
        <f t="shared" si="3"/>
        <v>100</v>
      </c>
      <c r="AD55" s="37"/>
    </row>
    <row r="56" spans="1:30" s="41" customFormat="1" ht="33">
      <c r="A56" s="58"/>
      <c r="B56" s="12" t="s">
        <v>98</v>
      </c>
      <c r="C56" s="11"/>
      <c r="D56" s="59"/>
      <c r="E56" s="44">
        <f aca="true" t="shared" si="23" ref="E56:Z56">SUM(E57:E84)</f>
        <v>0</v>
      </c>
      <c r="F56" s="44">
        <f t="shared" si="23"/>
        <v>0</v>
      </c>
      <c r="G56" s="44">
        <f t="shared" si="23"/>
        <v>0</v>
      </c>
      <c r="H56" s="44">
        <f t="shared" si="23"/>
        <v>0</v>
      </c>
      <c r="I56" s="44">
        <f t="shared" si="23"/>
        <v>0</v>
      </c>
      <c r="J56" s="44">
        <f t="shared" si="23"/>
        <v>0</v>
      </c>
      <c r="K56" s="44">
        <f t="shared" si="23"/>
        <v>0</v>
      </c>
      <c r="L56" s="44">
        <f t="shared" si="23"/>
        <v>0</v>
      </c>
      <c r="M56" s="44">
        <f t="shared" si="23"/>
        <v>0</v>
      </c>
      <c r="N56" s="44">
        <f t="shared" si="23"/>
        <v>0</v>
      </c>
      <c r="O56" s="44">
        <f t="shared" si="23"/>
        <v>0</v>
      </c>
      <c r="P56" s="44">
        <f t="shared" si="23"/>
        <v>211615</v>
      </c>
      <c r="Q56" s="44">
        <f t="shared" si="23"/>
        <v>0</v>
      </c>
      <c r="R56" s="44">
        <f t="shared" si="23"/>
        <v>0</v>
      </c>
      <c r="S56" s="44">
        <f t="shared" si="23"/>
        <v>0</v>
      </c>
      <c r="T56" s="44">
        <f t="shared" si="23"/>
        <v>0</v>
      </c>
      <c r="U56" s="44">
        <f t="shared" si="23"/>
        <v>0</v>
      </c>
      <c r="V56" s="44">
        <f t="shared" si="23"/>
        <v>211615</v>
      </c>
      <c r="W56" s="44">
        <f t="shared" si="23"/>
        <v>211615</v>
      </c>
      <c r="X56" s="44">
        <f t="shared" si="23"/>
        <v>211615</v>
      </c>
      <c r="Y56" s="44">
        <f t="shared" si="23"/>
        <v>0</v>
      </c>
      <c r="Z56" s="44">
        <f t="shared" si="23"/>
        <v>0</v>
      </c>
      <c r="AA56" s="45" t="str">
        <f>_xlfn.IFERROR(P56*100/E56," ")</f>
        <v> </v>
      </c>
      <c r="AB56" s="45"/>
      <c r="AC56" s="46" t="str">
        <f t="shared" si="3"/>
        <v> </v>
      </c>
      <c r="AD56" s="40"/>
    </row>
    <row r="57" spans="1:30" s="2" customFormat="1" ht="20.25" customHeight="1">
      <c r="A57" s="58"/>
      <c r="B57" s="12"/>
      <c r="C57" s="11"/>
      <c r="D57" s="59" t="s">
        <v>76</v>
      </c>
      <c r="E57" s="61">
        <f aca="true" t="shared" si="24" ref="E57:E84">F57+K57</f>
        <v>0</v>
      </c>
      <c r="F57" s="62">
        <f aca="true" t="shared" si="25" ref="F57:F84">G57+J57</f>
        <v>0</v>
      </c>
      <c r="G57" s="44">
        <f aca="true" t="shared" si="26" ref="G57:G84">H57+I57</f>
        <v>0</v>
      </c>
      <c r="H57" s="44"/>
      <c r="I57" s="44"/>
      <c r="J57" s="44"/>
      <c r="K57" s="62">
        <f t="shared" si="7"/>
        <v>0</v>
      </c>
      <c r="L57" s="44">
        <f aca="true" t="shared" si="27" ref="L57:L84">M57+N57</f>
        <v>0</v>
      </c>
      <c r="M57" s="44"/>
      <c r="N57" s="44"/>
      <c r="O57" s="44"/>
      <c r="P57" s="61">
        <f aca="true" t="shared" si="28" ref="P57:P84">Q57+V57</f>
        <v>13343</v>
      </c>
      <c r="Q57" s="61">
        <f aca="true" t="shared" si="29" ref="Q57:Q84">R57+U57</f>
        <v>0</v>
      </c>
      <c r="R57" s="61"/>
      <c r="S57" s="61"/>
      <c r="T57" s="61"/>
      <c r="U57" s="61"/>
      <c r="V57" s="61">
        <f aca="true" t="shared" si="30" ref="V57:V84">W57+Z57</f>
        <v>13343</v>
      </c>
      <c r="W57" s="61">
        <f aca="true" t="shared" si="31" ref="W57:W84">X57+Y57</f>
        <v>13343</v>
      </c>
      <c r="X57" s="61">
        <v>13343</v>
      </c>
      <c r="Y57" s="61"/>
      <c r="Z57" s="61"/>
      <c r="AA57" s="63" t="str">
        <f>_xlfn.IFERROR(P57*100/E57," ")</f>
        <v> </v>
      </c>
      <c r="AB57" s="63" t="str">
        <f aca="true" t="shared" si="32" ref="AB57:AB84">_xlfn.IFERROR(R57*100/G57," ")</f>
        <v> </v>
      </c>
      <c r="AC57" s="64" t="str">
        <f t="shared" si="3"/>
        <v> </v>
      </c>
      <c r="AD57" s="37"/>
    </row>
    <row r="58" spans="1:30" s="2" customFormat="1" ht="20.25" customHeight="1">
      <c r="A58" s="58"/>
      <c r="B58" s="12"/>
      <c r="C58" s="11"/>
      <c r="D58" s="59" t="s">
        <v>99</v>
      </c>
      <c r="E58" s="61">
        <f t="shared" si="24"/>
        <v>0</v>
      </c>
      <c r="F58" s="62">
        <f t="shared" si="25"/>
        <v>0</v>
      </c>
      <c r="G58" s="44">
        <f t="shared" si="26"/>
        <v>0</v>
      </c>
      <c r="H58" s="44"/>
      <c r="I58" s="44"/>
      <c r="J58" s="44"/>
      <c r="K58" s="62">
        <f t="shared" si="7"/>
        <v>0</v>
      </c>
      <c r="L58" s="44">
        <f t="shared" si="27"/>
        <v>0</v>
      </c>
      <c r="M58" s="44"/>
      <c r="N58" s="44"/>
      <c r="O58" s="44"/>
      <c r="P58" s="61">
        <f t="shared" si="28"/>
        <v>1453</v>
      </c>
      <c r="Q58" s="61">
        <f t="shared" si="29"/>
        <v>0</v>
      </c>
      <c r="R58" s="61"/>
      <c r="S58" s="61"/>
      <c r="T58" s="61"/>
      <c r="U58" s="61"/>
      <c r="V58" s="61">
        <f t="shared" si="30"/>
        <v>1453</v>
      </c>
      <c r="W58" s="61">
        <f t="shared" si="31"/>
        <v>1453</v>
      </c>
      <c r="X58" s="61">
        <v>1453</v>
      </c>
      <c r="Y58" s="61"/>
      <c r="Z58" s="61"/>
      <c r="AA58" s="63" t="str">
        <f aca="true" t="shared" si="33" ref="AA58:AA84">_xlfn.IFERROR(P58*100/E58," ")</f>
        <v> </v>
      </c>
      <c r="AB58" s="63" t="str">
        <f t="shared" si="32"/>
        <v> </v>
      </c>
      <c r="AC58" s="64" t="str">
        <f t="shared" si="3"/>
        <v> </v>
      </c>
      <c r="AD58" s="37"/>
    </row>
    <row r="59" spans="1:30" s="2" customFormat="1" ht="20.25" customHeight="1">
      <c r="A59" s="58"/>
      <c r="B59" s="12"/>
      <c r="C59" s="11"/>
      <c r="D59" s="59" t="s">
        <v>29</v>
      </c>
      <c r="E59" s="61">
        <f t="shared" si="24"/>
        <v>0</v>
      </c>
      <c r="F59" s="62">
        <f t="shared" si="25"/>
        <v>0</v>
      </c>
      <c r="G59" s="44">
        <f t="shared" si="26"/>
        <v>0</v>
      </c>
      <c r="H59" s="44"/>
      <c r="I59" s="44"/>
      <c r="J59" s="44"/>
      <c r="K59" s="62">
        <f t="shared" si="7"/>
        <v>0</v>
      </c>
      <c r="L59" s="44">
        <f t="shared" si="27"/>
        <v>0</v>
      </c>
      <c r="M59" s="44"/>
      <c r="N59" s="44"/>
      <c r="O59" s="44"/>
      <c r="P59" s="61">
        <f t="shared" si="28"/>
        <v>205</v>
      </c>
      <c r="Q59" s="61">
        <f t="shared" si="29"/>
        <v>0</v>
      </c>
      <c r="R59" s="61"/>
      <c r="S59" s="61"/>
      <c r="T59" s="61"/>
      <c r="U59" s="61"/>
      <c r="V59" s="61">
        <f t="shared" si="30"/>
        <v>205</v>
      </c>
      <c r="W59" s="61">
        <f t="shared" si="31"/>
        <v>205</v>
      </c>
      <c r="X59" s="61">
        <v>205</v>
      </c>
      <c r="Y59" s="61"/>
      <c r="Z59" s="61"/>
      <c r="AA59" s="63" t="str">
        <f t="shared" si="33"/>
        <v> </v>
      </c>
      <c r="AB59" s="63" t="str">
        <f t="shared" si="32"/>
        <v> </v>
      </c>
      <c r="AC59" s="64" t="str">
        <f t="shared" si="3"/>
        <v> </v>
      </c>
      <c r="AD59" s="37"/>
    </row>
    <row r="60" spans="1:30" s="2" customFormat="1" ht="20.25" customHeight="1">
      <c r="A60" s="58"/>
      <c r="B60" s="12"/>
      <c r="C60" s="11"/>
      <c r="D60" s="59" t="s">
        <v>100</v>
      </c>
      <c r="E60" s="61">
        <f t="shared" si="24"/>
        <v>0</v>
      </c>
      <c r="F60" s="62">
        <f t="shared" si="25"/>
        <v>0</v>
      </c>
      <c r="G60" s="44">
        <f t="shared" si="26"/>
        <v>0</v>
      </c>
      <c r="H60" s="44"/>
      <c r="I60" s="44"/>
      <c r="J60" s="44"/>
      <c r="K60" s="62">
        <f t="shared" si="7"/>
        <v>0</v>
      </c>
      <c r="L60" s="44">
        <f t="shared" si="27"/>
        <v>0</v>
      </c>
      <c r="M60" s="44"/>
      <c r="N60" s="44"/>
      <c r="O60" s="44"/>
      <c r="P60" s="61">
        <f t="shared" si="28"/>
        <v>2442</v>
      </c>
      <c r="Q60" s="61">
        <f t="shared" si="29"/>
        <v>0</v>
      </c>
      <c r="R60" s="61"/>
      <c r="S60" s="61"/>
      <c r="T60" s="61"/>
      <c r="U60" s="61"/>
      <c r="V60" s="61">
        <f t="shared" si="30"/>
        <v>2442</v>
      </c>
      <c r="W60" s="61">
        <f t="shared" si="31"/>
        <v>2442</v>
      </c>
      <c r="X60" s="61">
        <v>2442</v>
      </c>
      <c r="Y60" s="61"/>
      <c r="Z60" s="61"/>
      <c r="AA60" s="63" t="str">
        <f t="shared" si="33"/>
        <v> </v>
      </c>
      <c r="AB60" s="63" t="str">
        <f t="shared" si="32"/>
        <v> </v>
      </c>
      <c r="AC60" s="64" t="str">
        <f t="shared" si="3"/>
        <v> </v>
      </c>
      <c r="AD60" s="37"/>
    </row>
    <row r="61" spans="1:30" s="2" customFormat="1" ht="20.25" customHeight="1">
      <c r="A61" s="58"/>
      <c r="B61" s="12"/>
      <c r="C61" s="11"/>
      <c r="D61" s="59" t="s">
        <v>27</v>
      </c>
      <c r="E61" s="61">
        <f t="shared" si="24"/>
        <v>0</v>
      </c>
      <c r="F61" s="62">
        <f t="shared" si="25"/>
        <v>0</v>
      </c>
      <c r="G61" s="44">
        <f t="shared" si="26"/>
        <v>0</v>
      </c>
      <c r="H61" s="44"/>
      <c r="I61" s="44"/>
      <c r="J61" s="44"/>
      <c r="K61" s="62">
        <f t="shared" si="7"/>
        <v>0</v>
      </c>
      <c r="L61" s="44">
        <f t="shared" si="27"/>
        <v>0</v>
      </c>
      <c r="M61" s="44"/>
      <c r="N61" s="44"/>
      <c r="O61" s="44"/>
      <c r="P61" s="61">
        <f t="shared" si="28"/>
        <v>14673</v>
      </c>
      <c r="Q61" s="61">
        <f t="shared" si="29"/>
        <v>0</v>
      </c>
      <c r="R61" s="61"/>
      <c r="S61" s="61"/>
      <c r="T61" s="61"/>
      <c r="U61" s="61"/>
      <c r="V61" s="61">
        <f t="shared" si="30"/>
        <v>14673</v>
      </c>
      <c r="W61" s="61">
        <f t="shared" si="31"/>
        <v>14673</v>
      </c>
      <c r="X61" s="61">
        <v>14673</v>
      </c>
      <c r="Y61" s="61"/>
      <c r="Z61" s="61"/>
      <c r="AA61" s="63" t="str">
        <f t="shared" si="33"/>
        <v> </v>
      </c>
      <c r="AB61" s="63" t="str">
        <f t="shared" si="32"/>
        <v> </v>
      </c>
      <c r="AC61" s="64" t="str">
        <f t="shared" si="3"/>
        <v> </v>
      </c>
      <c r="AD61" s="37"/>
    </row>
    <row r="62" spans="1:30" s="2" customFormat="1" ht="20.25" customHeight="1">
      <c r="A62" s="58"/>
      <c r="B62" s="12"/>
      <c r="C62" s="11"/>
      <c r="D62" s="59" t="s">
        <v>26</v>
      </c>
      <c r="E62" s="61">
        <f t="shared" si="24"/>
        <v>0</v>
      </c>
      <c r="F62" s="62">
        <f t="shared" si="25"/>
        <v>0</v>
      </c>
      <c r="G62" s="44">
        <f t="shared" si="26"/>
        <v>0</v>
      </c>
      <c r="H62" s="44"/>
      <c r="I62" s="44"/>
      <c r="J62" s="44"/>
      <c r="K62" s="62">
        <f t="shared" si="7"/>
        <v>0</v>
      </c>
      <c r="L62" s="44">
        <f t="shared" si="27"/>
        <v>0</v>
      </c>
      <c r="M62" s="44"/>
      <c r="N62" s="44"/>
      <c r="O62" s="44"/>
      <c r="P62" s="61">
        <f t="shared" si="28"/>
        <v>21235</v>
      </c>
      <c r="Q62" s="61">
        <f t="shared" si="29"/>
        <v>0</v>
      </c>
      <c r="R62" s="61"/>
      <c r="S62" s="61"/>
      <c r="T62" s="61"/>
      <c r="U62" s="61"/>
      <c r="V62" s="61">
        <f t="shared" si="30"/>
        <v>21235</v>
      </c>
      <c r="W62" s="61">
        <f t="shared" si="31"/>
        <v>21235</v>
      </c>
      <c r="X62" s="61">
        <v>21235</v>
      </c>
      <c r="Y62" s="61"/>
      <c r="Z62" s="61"/>
      <c r="AA62" s="63" t="str">
        <f t="shared" si="33"/>
        <v> </v>
      </c>
      <c r="AB62" s="63" t="str">
        <f t="shared" si="32"/>
        <v> </v>
      </c>
      <c r="AC62" s="64" t="str">
        <f t="shared" si="3"/>
        <v> </v>
      </c>
      <c r="AD62" s="37"/>
    </row>
    <row r="63" spans="1:30" s="2" customFormat="1" ht="20.25" customHeight="1">
      <c r="A63" s="58"/>
      <c r="B63" s="12"/>
      <c r="C63" s="11"/>
      <c r="D63" s="59" t="s">
        <v>101</v>
      </c>
      <c r="E63" s="61">
        <f t="shared" si="24"/>
        <v>0</v>
      </c>
      <c r="F63" s="62">
        <f t="shared" si="25"/>
        <v>0</v>
      </c>
      <c r="G63" s="44">
        <f t="shared" si="26"/>
        <v>0</v>
      </c>
      <c r="H63" s="44"/>
      <c r="I63" s="44"/>
      <c r="J63" s="44"/>
      <c r="K63" s="62">
        <f t="shared" si="7"/>
        <v>0</v>
      </c>
      <c r="L63" s="44">
        <f t="shared" si="27"/>
        <v>0</v>
      </c>
      <c r="M63" s="44"/>
      <c r="N63" s="44"/>
      <c r="O63" s="44"/>
      <c r="P63" s="61">
        <f t="shared" si="28"/>
        <v>20</v>
      </c>
      <c r="Q63" s="61">
        <f t="shared" si="29"/>
        <v>0</v>
      </c>
      <c r="R63" s="61"/>
      <c r="S63" s="61"/>
      <c r="T63" s="61"/>
      <c r="U63" s="61"/>
      <c r="V63" s="61">
        <f t="shared" si="30"/>
        <v>20</v>
      </c>
      <c r="W63" s="61">
        <f t="shared" si="31"/>
        <v>20</v>
      </c>
      <c r="X63" s="61">
        <v>20</v>
      </c>
      <c r="Y63" s="61"/>
      <c r="Z63" s="61"/>
      <c r="AA63" s="63" t="str">
        <f t="shared" si="33"/>
        <v> </v>
      </c>
      <c r="AB63" s="63" t="str">
        <f t="shared" si="32"/>
        <v> </v>
      </c>
      <c r="AC63" s="64" t="str">
        <f t="shared" si="3"/>
        <v> </v>
      </c>
      <c r="AD63" s="37"/>
    </row>
    <row r="64" spans="1:30" s="2" customFormat="1" ht="20.25" customHeight="1">
      <c r="A64" s="58"/>
      <c r="B64" s="12"/>
      <c r="C64" s="11"/>
      <c r="D64" s="59" t="s">
        <v>63</v>
      </c>
      <c r="E64" s="61">
        <f t="shared" si="24"/>
        <v>0</v>
      </c>
      <c r="F64" s="62">
        <f t="shared" si="25"/>
        <v>0</v>
      </c>
      <c r="G64" s="44">
        <f t="shared" si="26"/>
        <v>0</v>
      </c>
      <c r="H64" s="44"/>
      <c r="I64" s="44"/>
      <c r="J64" s="44"/>
      <c r="K64" s="62">
        <f t="shared" si="7"/>
        <v>0</v>
      </c>
      <c r="L64" s="44">
        <f t="shared" si="27"/>
        <v>0</v>
      </c>
      <c r="M64" s="44"/>
      <c r="N64" s="44"/>
      <c r="O64" s="44"/>
      <c r="P64" s="61">
        <f t="shared" si="28"/>
        <v>4998</v>
      </c>
      <c r="Q64" s="61">
        <f t="shared" si="29"/>
        <v>0</v>
      </c>
      <c r="R64" s="61"/>
      <c r="S64" s="61"/>
      <c r="T64" s="61"/>
      <c r="U64" s="61"/>
      <c r="V64" s="61">
        <f t="shared" si="30"/>
        <v>4998</v>
      </c>
      <c r="W64" s="61">
        <f t="shared" si="31"/>
        <v>4998</v>
      </c>
      <c r="X64" s="61">
        <v>4998</v>
      </c>
      <c r="Y64" s="61"/>
      <c r="Z64" s="61"/>
      <c r="AA64" s="63" t="str">
        <f t="shared" si="33"/>
        <v> </v>
      </c>
      <c r="AB64" s="63" t="str">
        <f t="shared" si="32"/>
        <v> </v>
      </c>
      <c r="AC64" s="64" t="str">
        <f t="shared" si="3"/>
        <v> </v>
      </c>
      <c r="AD64" s="37"/>
    </row>
    <row r="65" spans="1:30" s="2" customFormat="1" ht="20.25" customHeight="1">
      <c r="A65" s="58"/>
      <c r="B65" s="12"/>
      <c r="C65" s="11"/>
      <c r="D65" s="59" t="s">
        <v>25</v>
      </c>
      <c r="E65" s="61">
        <f t="shared" si="24"/>
        <v>0</v>
      </c>
      <c r="F65" s="62">
        <f t="shared" si="25"/>
        <v>0</v>
      </c>
      <c r="G65" s="44">
        <f t="shared" si="26"/>
        <v>0</v>
      </c>
      <c r="H65" s="44"/>
      <c r="I65" s="44"/>
      <c r="J65" s="44"/>
      <c r="K65" s="62">
        <f t="shared" si="7"/>
        <v>0</v>
      </c>
      <c r="L65" s="44">
        <f t="shared" si="27"/>
        <v>0</v>
      </c>
      <c r="M65" s="44"/>
      <c r="N65" s="44"/>
      <c r="O65" s="44"/>
      <c r="P65" s="61">
        <f t="shared" si="28"/>
        <v>12398</v>
      </c>
      <c r="Q65" s="61">
        <f t="shared" si="29"/>
        <v>0</v>
      </c>
      <c r="R65" s="61"/>
      <c r="S65" s="61"/>
      <c r="T65" s="61"/>
      <c r="U65" s="61"/>
      <c r="V65" s="61">
        <f t="shared" si="30"/>
        <v>12398</v>
      </c>
      <c r="W65" s="61">
        <f t="shared" si="31"/>
        <v>12398</v>
      </c>
      <c r="X65" s="61">
        <v>12398</v>
      </c>
      <c r="Y65" s="61"/>
      <c r="Z65" s="61"/>
      <c r="AA65" s="63" t="str">
        <f t="shared" si="33"/>
        <v> </v>
      </c>
      <c r="AB65" s="63" t="str">
        <f t="shared" si="32"/>
        <v> </v>
      </c>
      <c r="AC65" s="64" t="str">
        <f t="shared" si="3"/>
        <v> </v>
      </c>
      <c r="AD65" s="37"/>
    </row>
    <row r="66" spans="1:30" s="2" customFormat="1" ht="20.25" customHeight="1">
      <c r="A66" s="58"/>
      <c r="B66" s="12"/>
      <c r="C66" s="11"/>
      <c r="D66" s="59" t="s">
        <v>24</v>
      </c>
      <c r="E66" s="61">
        <f t="shared" si="24"/>
        <v>0</v>
      </c>
      <c r="F66" s="62">
        <f t="shared" si="25"/>
        <v>0</v>
      </c>
      <c r="G66" s="44">
        <f t="shared" si="26"/>
        <v>0</v>
      </c>
      <c r="H66" s="44"/>
      <c r="I66" s="44"/>
      <c r="J66" s="44"/>
      <c r="K66" s="62">
        <f t="shared" si="7"/>
        <v>0</v>
      </c>
      <c r="L66" s="44">
        <f t="shared" si="27"/>
        <v>0</v>
      </c>
      <c r="M66" s="44"/>
      <c r="N66" s="44"/>
      <c r="O66" s="44"/>
      <c r="P66" s="61">
        <f t="shared" si="28"/>
        <v>9887</v>
      </c>
      <c r="Q66" s="61">
        <f t="shared" si="29"/>
        <v>0</v>
      </c>
      <c r="R66" s="61"/>
      <c r="S66" s="61"/>
      <c r="T66" s="61"/>
      <c r="U66" s="61"/>
      <c r="V66" s="61">
        <f t="shared" si="30"/>
        <v>9887</v>
      </c>
      <c r="W66" s="61">
        <f t="shared" si="31"/>
        <v>9887</v>
      </c>
      <c r="X66" s="61">
        <v>9887</v>
      </c>
      <c r="Y66" s="61"/>
      <c r="Z66" s="61"/>
      <c r="AA66" s="63" t="str">
        <f t="shared" si="33"/>
        <v> </v>
      </c>
      <c r="AB66" s="63" t="str">
        <f t="shared" si="32"/>
        <v> </v>
      </c>
      <c r="AC66" s="64" t="str">
        <f t="shared" si="3"/>
        <v> </v>
      </c>
      <c r="AD66" s="37"/>
    </row>
    <row r="67" spans="1:30" s="2" customFormat="1" ht="20.25" customHeight="1">
      <c r="A67" s="58"/>
      <c r="B67" s="12"/>
      <c r="C67" s="11"/>
      <c r="D67" s="59" t="s">
        <v>102</v>
      </c>
      <c r="E67" s="61">
        <f t="shared" si="24"/>
        <v>0</v>
      </c>
      <c r="F67" s="62">
        <f t="shared" si="25"/>
        <v>0</v>
      </c>
      <c r="G67" s="44">
        <f t="shared" si="26"/>
        <v>0</v>
      </c>
      <c r="H67" s="44"/>
      <c r="I67" s="44"/>
      <c r="J67" s="44"/>
      <c r="K67" s="62">
        <f t="shared" si="7"/>
        <v>0</v>
      </c>
      <c r="L67" s="44">
        <f t="shared" si="27"/>
        <v>0</v>
      </c>
      <c r="M67" s="44"/>
      <c r="N67" s="44"/>
      <c r="O67" s="44"/>
      <c r="P67" s="61">
        <f t="shared" si="28"/>
        <v>16288</v>
      </c>
      <c r="Q67" s="61">
        <f t="shared" si="29"/>
        <v>0</v>
      </c>
      <c r="R67" s="61"/>
      <c r="S67" s="61"/>
      <c r="T67" s="61"/>
      <c r="U67" s="61"/>
      <c r="V67" s="61">
        <f t="shared" si="30"/>
        <v>16288</v>
      </c>
      <c r="W67" s="61">
        <f t="shared" si="31"/>
        <v>16288</v>
      </c>
      <c r="X67" s="61">
        <v>16288</v>
      </c>
      <c r="Y67" s="61"/>
      <c r="Z67" s="61"/>
      <c r="AA67" s="63" t="str">
        <f t="shared" si="33"/>
        <v> </v>
      </c>
      <c r="AB67" s="63" t="str">
        <f t="shared" si="32"/>
        <v> </v>
      </c>
      <c r="AC67" s="64" t="str">
        <f t="shared" si="3"/>
        <v> </v>
      </c>
      <c r="AD67" s="37"/>
    </row>
    <row r="68" spans="1:30" s="2" customFormat="1" ht="20.25" customHeight="1">
      <c r="A68" s="58"/>
      <c r="B68" s="12"/>
      <c r="C68" s="11"/>
      <c r="D68" s="59" t="s">
        <v>103</v>
      </c>
      <c r="E68" s="61">
        <f t="shared" si="24"/>
        <v>0</v>
      </c>
      <c r="F68" s="62">
        <f t="shared" si="25"/>
        <v>0</v>
      </c>
      <c r="G68" s="44">
        <f t="shared" si="26"/>
        <v>0</v>
      </c>
      <c r="H68" s="44"/>
      <c r="I68" s="44"/>
      <c r="J68" s="44"/>
      <c r="K68" s="62">
        <f t="shared" si="7"/>
        <v>0</v>
      </c>
      <c r="L68" s="44">
        <f t="shared" si="27"/>
        <v>0</v>
      </c>
      <c r="M68" s="44"/>
      <c r="N68" s="44"/>
      <c r="O68" s="44"/>
      <c r="P68" s="61">
        <f t="shared" si="28"/>
        <v>7962</v>
      </c>
      <c r="Q68" s="61">
        <f t="shared" si="29"/>
        <v>0</v>
      </c>
      <c r="R68" s="61"/>
      <c r="S68" s="61"/>
      <c r="T68" s="61"/>
      <c r="U68" s="61"/>
      <c r="V68" s="61">
        <f t="shared" si="30"/>
        <v>7962</v>
      </c>
      <c r="W68" s="61">
        <f t="shared" si="31"/>
        <v>7962</v>
      </c>
      <c r="X68" s="61">
        <v>7962</v>
      </c>
      <c r="Y68" s="61"/>
      <c r="Z68" s="61"/>
      <c r="AA68" s="63" t="str">
        <f t="shared" si="33"/>
        <v> </v>
      </c>
      <c r="AB68" s="63" t="str">
        <f t="shared" si="32"/>
        <v> </v>
      </c>
      <c r="AC68" s="64" t="str">
        <f t="shared" si="3"/>
        <v> </v>
      </c>
      <c r="AD68" s="37"/>
    </row>
    <row r="69" spans="1:30" s="2" customFormat="1" ht="20.25" customHeight="1">
      <c r="A69" s="58"/>
      <c r="B69" s="12"/>
      <c r="C69" s="11"/>
      <c r="D69" s="59" t="s">
        <v>104</v>
      </c>
      <c r="E69" s="61">
        <f t="shared" si="24"/>
        <v>0</v>
      </c>
      <c r="F69" s="62">
        <f t="shared" si="25"/>
        <v>0</v>
      </c>
      <c r="G69" s="44">
        <f t="shared" si="26"/>
        <v>0</v>
      </c>
      <c r="H69" s="44"/>
      <c r="I69" s="44"/>
      <c r="J69" s="44"/>
      <c r="K69" s="62">
        <f t="shared" si="7"/>
        <v>0</v>
      </c>
      <c r="L69" s="44">
        <f t="shared" si="27"/>
        <v>0</v>
      </c>
      <c r="M69" s="44"/>
      <c r="N69" s="44"/>
      <c r="O69" s="44"/>
      <c r="P69" s="61">
        <f t="shared" si="28"/>
        <v>3818</v>
      </c>
      <c r="Q69" s="61">
        <f t="shared" si="29"/>
        <v>0</v>
      </c>
      <c r="R69" s="61"/>
      <c r="S69" s="61"/>
      <c r="T69" s="61"/>
      <c r="U69" s="61"/>
      <c r="V69" s="61">
        <f t="shared" si="30"/>
        <v>3818</v>
      </c>
      <c r="W69" s="61">
        <f t="shared" si="31"/>
        <v>3818</v>
      </c>
      <c r="X69" s="61">
        <v>3818</v>
      </c>
      <c r="Y69" s="61"/>
      <c r="Z69" s="61"/>
      <c r="AA69" s="63" t="str">
        <f t="shared" si="33"/>
        <v> </v>
      </c>
      <c r="AB69" s="63" t="str">
        <f t="shared" si="32"/>
        <v> </v>
      </c>
      <c r="AC69" s="64" t="str">
        <f t="shared" si="3"/>
        <v> </v>
      </c>
      <c r="AD69" s="37"/>
    </row>
    <row r="70" spans="1:30" s="2" customFormat="1" ht="20.25" customHeight="1">
      <c r="A70" s="58"/>
      <c r="B70" s="12"/>
      <c r="C70" s="11"/>
      <c r="D70" s="59" t="s">
        <v>105</v>
      </c>
      <c r="E70" s="61">
        <f t="shared" si="24"/>
        <v>0</v>
      </c>
      <c r="F70" s="62">
        <f t="shared" si="25"/>
        <v>0</v>
      </c>
      <c r="G70" s="44">
        <f t="shared" si="26"/>
        <v>0</v>
      </c>
      <c r="H70" s="44"/>
      <c r="I70" s="44"/>
      <c r="J70" s="44"/>
      <c r="K70" s="62">
        <f t="shared" si="7"/>
        <v>0</v>
      </c>
      <c r="L70" s="44">
        <f t="shared" si="27"/>
        <v>0</v>
      </c>
      <c r="M70" s="44"/>
      <c r="N70" s="44"/>
      <c r="O70" s="44"/>
      <c r="P70" s="61">
        <f t="shared" si="28"/>
        <v>29966</v>
      </c>
      <c r="Q70" s="61">
        <f t="shared" si="29"/>
        <v>0</v>
      </c>
      <c r="R70" s="61"/>
      <c r="S70" s="61"/>
      <c r="T70" s="61"/>
      <c r="U70" s="61"/>
      <c r="V70" s="61">
        <f t="shared" si="30"/>
        <v>29966</v>
      </c>
      <c r="W70" s="61">
        <f t="shared" si="31"/>
        <v>29966</v>
      </c>
      <c r="X70" s="61">
        <v>29966</v>
      </c>
      <c r="Y70" s="61"/>
      <c r="Z70" s="61"/>
      <c r="AA70" s="63" t="str">
        <f t="shared" si="33"/>
        <v> </v>
      </c>
      <c r="AB70" s="63" t="str">
        <f t="shared" si="32"/>
        <v> </v>
      </c>
      <c r="AC70" s="64" t="str">
        <f t="shared" si="3"/>
        <v> </v>
      </c>
      <c r="AD70" s="37"/>
    </row>
    <row r="71" spans="1:30" s="2" customFormat="1" ht="20.25" customHeight="1">
      <c r="A71" s="58"/>
      <c r="B71" s="12"/>
      <c r="C71" s="11"/>
      <c r="D71" s="59" t="s">
        <v>28</v>
      </c>
      <c r="E71" s="61">
        <f t="shared" si="24"/>
        <v>0</v>
      </c>
      <c r="F71" s="62">
        <f t="shared" si="25"/>
        <v>0</v>
      </c>
      <c r="G71" s="44">
        <f t="shared" si="26"/>
        <v>0</v>
      </c>
      <c r="H71" s="44"/>
      <c r="I71" s="44"/>
      <c r="J71" s="44"/>
      <c r="K71" s="62">
        <f t="shared" si="7"/>
        <v>0</v>
      </c>
      <c r="L71" s="44">
        <f t="shared" si="27"/>
        <v>0</v>
      </c>
      <c r="M71" s="44"/>
      <c r="N71" s="44"/>
      <c r="O71" s="44"/>
      <c r="P71" s="61">
        <f t="shared" si="28"/>
        <v>23932</v>
      </c>
      <c r="Q71" s="61">
        <f t="shared" si="29"/>
        <v>0</v>
      </c>
      <c r="R71" s="61"/>
      <c r="S71" s="61"/>
      <c r="T71" s="61"/>
      <c r="U71" s="61"/>
      <c r="V71" s="61">
        <f t="shared" si="30"/>
        <v>23932</v>
      </c>
      <c r="W71" s="61">
        <f t="shared" si="31"/>
        <v>23932</v>
      </c>
      <c r="X71" s="61">
        <v>23932</v>
      </c>
      <c r="Y71" s="61"/>
      <c r="Z71" s="61"/>
      <c r="AA71" s="63" t="str">
        <f t="shared" si="33"/>
        <v> </v>
      </c>
      <c r="AB71" s="63" t="str">
        <f t="shared" si="32"/>
        <v> </v>
      </c>
      <c r="AC71" s="64" t="str">
        <f t="shared" si="3"/>
        <v> </v>
      </c>
      <c r="AD71" s="37"/>
    </row>
    <row r="72" spans="1:30" s="2" customFormat="1" ht="20.25" customHeight="1">
      <c r="A72" s="58"/>
      <c r="B72" s="12"/>
      <c r="C72" s="11"/>
      <c r="D72" s="59" t="s">
        <v>78</v>
      </c>
      <c r="E72" s="61">
        <f t="shared" si="24"/>
        <v>0</v>
      </c>
      <c r="F72" s="62">
        <f t="shared" si="25"/>
        <v>0</v>
      </c>
      <c r="G72" s="44">
        <f t="shared" si="26"/>
        <v>0</v>
      </c>
      <c r="H72" s="44"/>
      <c r="I72" s="44"/>
      <c r="J72" s="44"/>
      <c r="K72" s="62">
        <f t="shared" si="7"/>
        <v>0</v>
      </c>
      <c r="L72" s="44">
        <f t="shared" si="27"/>
        <v>0</v>
      </c>
      <c r="M72" s="44"/>
      <c r="N72" s="44"/>
      <c r="O72" s="44"/>
      <c r="P72" s="61">
        <f t="shared" si="28"/>
        <v>25308</v>
      </c>
      <c r="Q72" s="61">
        <f t="shared" si="29"/>
        <v>0</v>
      </c>
      <c r="R72" s="61"/>
      <c r="S72" s="61"/>
      <c r="T72" s="61"/>
      <c r="U72" s="61"/>
      <c r="V72" s="61">
        <f t="shared" si="30"/>
        <v>25308</v>
      </c>
      <c r="W72" s="61">
        <f t="shared" si="31"/>
        <v>25308</v>
      </c>
      <c r="X72" s="61">
        <v>25308</v>
      </c>
      <c r="Y72" s="61"/>
      <c r="Z72" s="61"/>
      <c r="AA72" s="63" t="str">
        <f t="shared" si="33"/>
        <v> </v>
      </c>
      <c r="AB72" s="63" t="str">
        <f t="shared" si="32"/>
        <v> </v>
      </c>
      <c r="AC72" s="64" t="str">
        <f t="shared" si="3"/>
        <v> </v>
      </c>
      <c r="AD72" s="37"/>
    </row>
    <row r="73" spans="1:30" s="2" customFormat="1" ht="20.25" customHeight="1">
      <c r="A73" s="58"/>
      <c r="B73" s="12"/>
      <c r="C73" s="11"/>
      <c r="D73" s="59" t="s">
        <v>106</v>
      </c>
      <c r="E73" s="61">
        <f t="shared" si="24"/>
        <v>0</v>
      </c>
      <c r="F73" s="62">
        <f t="shared" si="25"/>
        <v>0</v>
      </c>
      <c r="G73" s="44">
        <f t="shared" si="26"/>
        <v>0</v>
      </c>
      <c r="H73" s="44"/>
      <c r="I73" s="44"/>
      <c r="J73" s="44"/>
      <c r="K73" s="62">
        <f t="shared" si="7"/>
        <v>0</v>
      </c>
      <c r="L73" s="44">
        <f t="shared" si="27"/>
        <v>0</v>
      </c>
      <c r="M73" s="44"/>
      <c r="N73" s="44"/>
      <c r="O73" s="44"/>
      <c r="P73" s="61">
        <f t="shared" si="28"/>
        <v>68</v>
      </c>
      <c r="Q73" s="61">
        <f t="shared" si="29"/>
        <v>0</v>
      </c>
      <c r="R73" s="61"/>
      <c r="S73" s="61"/>
      <c r="T73" s="61"/>
      <c r="U73" s="61"/>
      <c r="V73" s="61">
        <f t="shared" si="30"/>
        <v>68</v>
      </c>
      <c r="W73" s="61">
        <f t="shared" si="31"/>
        <v>68</v>
      </c>
      <c r="X73" s="61">
        <v>68</v>
      </c>
      <c r="Y73" s="61"/>
      <c r="Z73" s="61"/>
      <c r="AA73" s="63" t="str">
        <f t="shared" si="33"/>
        <v> </v>
      </c>
      <c r="AB73" s="63" t="str">
        <f t="shared" si="32"/>
        <v> </v>
      </c>
      <c r="AC73" s="64" t="str">
        <f t="shared" si="3"/>
        <v> </v>
      </c>
      <c r="AD73" s="37"/>
    </row>
    <row r="74" spans="1:30" s="2" customFormat="1" ht="20.25" customHeight="1">
      <c r="A74" s="58"/>
      <c r="B74" s="12"/>
      <c r="C74" s="11"/>
      <c r="D74" s="59" t="s">
        <v>107</v>
      </c>
      <c r="E74" s="61">
        <f t="shared" si="24"/>
        <v>0</v>
      </c>
      <c r="F74" s="62">
        <f t="shared" si="25"/>
        <v>0</v>
      </c>
      <c r="G74" s="44">
        <f t="shared" si="26"/>
        <v>0</v>
      </c>
      <c r="H74" s="44"/>
      <c r="I74" s="44"/>
      <c r="J74" s="44"/>
      <c r="K74" s="62">
        <f t="shared" si="7"/>
        <v>0</v>
      </c>
      <c r="L74" s="44">
        <f t="shared" si="27"/>
        <v>0</v>
      </c>
      <c r="M74" s="44"/>
      <c r="N74" s="44"/>
      <c r="O74" s="44"/>
      <c r="P74" s="61">
        <f t="shared" si="28"/>
        <v>48</v>
      </c>
      <c r="Q74" s="61">
        <f t="shared" si="29"/>
        <v>0</v>
      </c>
      <c r="R74" s="61"/>
      <c r="S74" s="61"/>
      <c r="T74" s="61"/>
      <c r="U74" s="61"/>
      <c r="V74" s="61">
        <f t="shared" si="30"/>
        <v>48</v>
      </c>
      <c r="W74" s="61">
        <f t="shared" si="31"/>
        <v>48</v>
      </c>
      <c r="X74" s="61">
        <v>48</v>
      </c>
      <c r="Y74" s="61"/>
      <c r="Z74" s="61"/>
      <c r="AA74" s="63" t="str">
        <f t="shared" si="33"/>
        <v> </v>
      </c>
      <c r="AB74" s="63" t="str">
        <f t="shared" si="32"/>
        <v> </v>
      </c>
      <c r="AC74" s="64" t="str">
        <f t="shared" si="3"/>
        <v> </v>
      </c>
      <c r="AD74" s="37"/>
    </row>
    <row r="75" spans="1:30" s="2" customFormat="1" ht="20.25" customHeight="1">
      <c r="A75" s="58"/>
      <c r="B75" s="12"/>
      <c r="C75" s="11"/>
      <c r="D75" s="59" t="s">
        <v>108</v>
      </c>
      <c r="E75" s="61">
        <f t="shared" si="24"/>
        <v>0</v>
      </c>
      <c r="F75" s="62">
        <f t="shared" si="25"/>
        <v>0</v>
      </c>
      <c r="G75" s="44">
        <f t="shared" si="26"/>
        <v>0</v>
      </c>
      <c r="H75" s="44"/>
      <c r="I75" s="44"/>
      <c r="J75" s="44"/>
      <c r="K75" s="62">
        <f t="shared" si="7"/>
        <v>0</v>
      </c>
      <c r="L75" s="44">
        <f t="shared" si="27"/>
        <v>0</v>
      </c>
      <c r="M75" s="44"/>
      <c r="N75" s="44"/>
      <c r="O75" s="44"/>
      <c r="P75" s="61">
        <f t="shared" si="28"/>
        <v>0</v>
      </c>
      <c r="Q75" s="61">
        <f t="shared" si="29"/>
        <v>0</v>
      </c>
      <c r="R75" s="61"/>
      <c r="S75" s="61"/>
      <c r="T75" s="61"/>
      <c r="U75" s="61"/>
      <c r="V75" s="61">
        <f t="shared" si="30"/>
        <v>0</v>
      </c>
      <c r="W75" s="61">
        <f t="shared" si="31"/>
        <v>0</v>
      </c>
      <c r="X75" s="61">
        <v>0</v>
      </c>
      <c r="Y75" s="61"/>
      <c r="Z75" s="61"/>
      <c r="AA75" s="63" t="str">
        <f t="shared" si="33"/>
        <v> </v>
      </c>
      <c r="AB75" s="63" t="str">
        <f t="shared" si="32"/>
        <v> </v>
      </c>
      <c r="AC75" s="64" t="str">
        <f t="shared" si="3"/>
        <v> </v>
      </c>
      <c r="AD75" s="37"/>
    </row>
    <row r="76" spans="1:30" s="2" customFormat="1" ht="20.25" customHeight="1">
      <c r="A76" s="58"/>
      <c r="B76" s="12"/>
      <c r="C76" s="11"/>
      <c r="D76" s="59" t="s">
        <v>109</v>
      </c>
      <c r="E76" s="61">
        <f t="shared" si="24"/>
        <v>0</v>
      </c>
      <c r="F76" s="62">
        <f t="shared" si="25"/>
        <v>0</v>
      </c>
      <c r="G76" s="44">
        <f t="shared" si="26"/>
        <v>0</v>
      </c>
      <c r="H76" s="44"/>
      <c r="I76" s="44"/>
      <c r="J76" s="44"/>
      <c r="K76" s="62">
        <f t="shared" si="7"/>
        <v>0</v>
      </c>
      <c r="L76" s="44">
        <f t="shared" si="27"/>
        <v>0</v>
      </c>
      <c r="M76" s="44"/>
      <c r="N76" s="44"/>
      <c r="O76" s="44"/>
      <c r="P76" s="61">
        <f t="shared" si="28"/>
        <v>991</v>
      </c>
      <c r="Q76" s="61">
        <f t="shared" si="29"/>
        <v>0</v>
      </c>
      <c r="R76" s="61"/>
      <c r="S76" s="61"/>
      <c r="T76" s="61"/>
      <c r="U76" s="61"/>
      <c r="V76" s="61">
        <f t="shared" si="30"/>
        <v>991</v>
      </c>
      <c r="W76" s="61">
        <f t="shared" si="31"/>
        <v>991</v>
      </c>
      <c r="X76" s="61">
        <v>991</v>
      </c>
      <c r="Y76" s="61"/>
      <c r="Z76" s="61"/>
      <c r="AA76" s="63" t="str">
        <f t="shared" si="33"/>
        <v> </v>
      </c>
      <c r="AB76" s="63" t="str">
        <f t="shared" si="32"/>
        <v> </v>
      </c>
      <c r="AC76" s="64" t="str">
        <f t="shared" si="3"/>
        <v> </v>
      </c>
      <c r="AD76" s="37"/>
    </row>
    <row r="77" spans="1:30" s="2" customFormat="1" ht="20.25" customHeight="1">
      <c r="A77" s="58"/>
      <c r="B77" s="12"/>
      <c r="C77" s="11"/>
      <c r="D77" s="59" t="s">
        <v>110</v>
      </c>
      <c r="E77" s="61">
        <f t="shared" si="24"/>
        <v>0</v>
      </c>
      <c r="F77" s="62">
        <f t="shared" si="25"/>
        <v>0</v>
      </c>
      <c r="G77" s="44">
        <f t="shared" si="26"/>
        <v>0</v>
      </c>
      <c r="H77" s="44"/>
      <c r="I77" s="44"/>
      <c r="J77" s="44"/>
      <c r="K77" s="62">
        <f t="shared" si="7"/>
        <v>0</v>
      </c>
      <c r="L77" s="44">
        <f t="shared" si="27"/>
        <v>0</v>
      </c>
      <c r="M77" s="44"/>
      <c r="N77" s="44"/>
      <c r="O77" s="44"/>
      <c r="P77" s="61">
        <f t="shared" si="28"/>
        <v>631</v>
      </c>
      <c r="Q77" s="61">
        <f t="shared" si="29"/>
        <v>0</v>
      </c>
      <c r="R77" s="61"/>
      <c r="S77" s="61"/>
      <c r="T77" s="61"/>
      <c r="U77" s="61"/>
      <c r="V77" s="61">
        <f t="shared" si="30"/>
        <v>631</v>
      </c>
      <c r="W77" s="61">
        <f t="shared" si="31"/>
        <v>631</v>
      </c>
      <c r="X77" s="61">
        <v>631</v>
      </c>
      <c r="Y77" s="61"/>
      <c r="Z77" s="61"/>
      <c r="AA77" s="63" t="str">
        <f t="shared" si="33"/>
        <v> </v>
      </c>
      <c r="AB77" s="63" t="str">
        <f t="shared" si="32"/>
        <v> </v>
      </c>
      <c r="AC77" s="64" t="str">
        <f aca="true" t="shared" si="34" ref="AC77:AC125">_xlfn.IFERROR(V77/K77*100," ")</f>
        <v> </v>
      </c>
      <c r="AD77" s="37"/>
    </row>
    <row r="78" spans="1:30" s="2" customFormat="1" ht="20.25" customHeight="1">
      <c r="A78" s="58"/>
      <c r="B78" s="12"/>
      <c r="C78" s="11"/>
      <c r="D78" s="59" t="s">
        <v>111</v>
      </c>
      <c r="E78" s="61">
        <f t="shared" si="24"/>
        <v>0</v>
      </c>
      <c r="F78" s="62">
        <f t="shared" si="25"/>
        <v>0</v>
      </c>
      <c r="G78" s="44">
        <f t="shared" si="26"/>
        <v>0</v>
      </c>
      <c r="H78" s="44"/>
      <c r="I78" s="44"/>
      <c r="J78" s="44"/>
      <c r="K78" s="62">
        <f t="shared" si="7"/>
        <v>0</v>
      </c>
      <c r="L78" s="44">
        <f t="shared" si="27"/>
        <v>0</v>
      </c>
      <c r="M78" s="44"/>
      <c r="N78" s="44"/>
      <c r="O78" s="44"/>
      <c r="P78" s="61">
        <f t="shared" si="28"/>
        <v>11407</v>
      </c>
      <c r="Q78" s="61">
        <f t="shared" si="29"/>
        <v>0</v>
      </c>
      <c r="R78" s="61"/>
      <c r="S78" s="61"/>
      <c r="T78" s="61"/>
      <c r="U78" s="61"/>
      <c r="V78" s="61">
        <f t="shared" si="30"/>
        <v>11407</v>
      </c>
      <c r="W78" s="61">
        <f t="shared" si="31"/>
        <v>11407</v>
      </c>
      <c r="X78" s="61">
        <v>11407</v>
      </c>
      <c r="Y78" s="61"/>
      <c r="Z78" s="61"/>
      <c r="AA78" s="63" t="str">
        <f t="shared" si="33"/>
        <v> </v>
      </c>
      <c r="AB78" s="63" t="str">
        <f t="shared" si="32"/>
        <v> </v>
      </c>
      <c r="AC78" s="64" t="str">
        <f t="shared" si="34"/>
        <v> </v>
      </c>
      <c r="AD78" s="37"/>
    </row>
    <row r="79" spans="1:30" s="2" customFormat="1" ht="20.25" customHeight="1">
      <c r="A79" s="58"/>
      <c r="B79" s="12"/>
      <c r="C79" s="11"/>
      <c r="D79" s="59" t="s">
        <v>112</v>
      </c>
      <c r="E79" s="61">
        <f t="shared" si="24"/>
        <v>0</v>
      </c>
      <c r="F79" s="62">
        <f t="shared" si="25"/>
        <v>0</v>
      </c>
      <c r="G79" s="44">
        <f t="shared" si="26"/>
        <v>0</v>
      </c>
      <c r="H79" s="44"/>
      <c r="I79" s="44"/>
      <c r="J79" s="44"/>
      <c r="K79" s="62">
        <f t="shared" si="7"/>
        <v>0</v>
      </c>
      <c r="L79" s="44">
        <f t="shared" si="27"/>
        <v>0</v>
      </c>
      <c r="M79" s="44"/>
      <c r="N79" s="44"/>
      <c r="O79" s="44"/>
      <c r="P79" s="61">
        <f t="shared" si="28"/>
        <v>495</v>
      </c>
      <c r="Q79" s="61">
        <f t="shared" si="29"/>
        <v>0</v>
      </c>
      <c r="R79" s="61"/>
      <c r="S79" s="61"/>
      <c r="T79" s="61"/>
      <c r="U79" s="61"/>
      <c r="V79" s="61">
        <f t="shared" si="30"/>
        <v>495</v>
      </c>
      <c r="W79" s="61">
        <f t="shared" si="31"/>
        <v>495</v>
      </c>
      <c r="X79" s="61">
        <v>495</v>
      </c>
      <c r="Y79" s="61"/>
      <c r="Z79" s="61"/>
      <c r="AA79" s="63" t="str">
        <f t="shared" si="33"/>
        <v> </v>
      </c>
      <c r="AB79" s="63" t="str">
        <f t="shared" si="32"/>
        <v> </v>
      </c>
      <c r="AC79" s="64" t="str">
        <f t="shared" si="34"/>
        <v> </v>
      </c>
      <c r="AD79" s="37"/>
    </row>
    <row r="80" spans="1:30" s="2" customFormat="1" ht="20.25" customHeight="1">
      <c r="A80" s="58"/>
      <c r="B80" s="12"/>
      <c r="C80" s="11"/>
      <c r="D80" s="59" t="s">
        <v>113</v>
      </c>
      <c r="E80" s="61">
        <f t="shared" si="24"/>
        <v>0</v>
      </c>
      <c r="F80" s="62">
        <f t="shared" si="25"/>
        <v>0</v>
      </c>
      <c r="G80" s="44">
        <f t="shared" si="26"/>
        <v>0</v>
      </c>
      <c r="H80" s="44"/>
      <c r="I80" s="44"/>
      <c r="J80" s="44"/>
      <c r="K80" s="62">
        <f t="shared" si="7"/>
        <v>0</v>
      </c>
      <c r="L80" s="44">
        <f t="shared" si="27"/>
        <v>0</v>
      </c>
      <c r="M80" s="44"/>
      <c r="N80" s="44"/>
      <c r="O80" s="44"/>
      <c r="P80" s="61">
        <f t="shared" si="28"/>
        <v>1527</v>
      </c>
      <c r="Q80" s="61">
        <f t="shared" si="29"/>
        <v>0</v>
      </c>
      <c r="R80" s="61"/>
      <c r="S80" s="61"/>
      <c r="T80" s="61"/>
      <c r="U80" s="61"/>
      <c r="V80" s="61">
        <f t="shared" si="30"/>
        <v>1527</v>
      </c>
      <c r="W80" s="61">
        <f t="shared" si="31"/>
        <v>1527</v>
      </c>
      <c r="X80" s="61">
        <v>1527</v>
      </c>
      <c r="Y80" s="61"/>
      <c r="Z80" s="61"/>
      <c r="AA80" s="63" t="str">
        <f t="shared" si="33"/>
        <v> </v>
      </c>
      <c r="AB80" s="63" t="str">
        <f t="shared" si="32"/>
        <v> </v>
      </c>
      <c r="AC80" s="64" t="str">
        <f t="shared" si="34"/>
        <v> </v>
      </c>
      <c r="AD80" s="37"/>
    </row>
    <row r="81" spans="1:30" s="2" customFormat="1" ht="20.25" customHeight="1">
      <c r="A81" s="58"/>
      <c r="B81" s="12"/>
      <c r="C81" s="11"/>
      <c r="D81" s="59" t="s">
        <v>114</v>
      </c>
      <c r="E81" s="61">
        <f t="shared" si="24"/>
        <v>0</v>
      </c>
      <c r="F81" s="62">
        <f t="shared" si="25"/>
        <v>0</v>
      </c>
      <c r="G81" s="44">
        <f t="shared" si="26"/>
        <v>0</v>
      </c>
      <c r="H81" s="44"/>
      <c r="I81" s="44"/>
      <c r="J81" s="44"/>
      <c r="K81" s="62">
        <f t="shared" si="7"/>
        <v>0</v>
      </c>
      <c r="L81" s="44">
        <f t="shared" si="27"/>
        <v>0</v>
      </c>
      <c r="M81" s="44"/>
      <c r="N81" s="44"/>
      <c r="O81" s="44"/>
      <c r="P81" s="61">
        <f t="shared" si="28"/>
        <v>948</v>
      </c>
      <c r="Q81" s="61">
        <f t="shared" si="29"/>
        <v>0</v>
      </c>
      <c r="R81" s="61"/>
      <c r="S81" s="61"/>
      <c r="T81" s="61"/>
      <c r="U81" s="61"/>
      <c r="V81" s="61">
        <f t="shared" si="30"/>
        <v>948</v>
      </c>
      <c r="W81" s="61">
        <f t="shared" si="31"/>
        <v>948</v>
      </c>
      <c r="X81" s="61">
        <v>948</v>
      </c>
      <c r="Y81" s="61"/>
      <c r="Z81" s="61"/>
      <c r="AA81" s="63" t="str">
        <f t="shared" si="33"/>
        <v> </v>
      </c>
      <c r="AB81" s="63" t="str">
        <f t="shared" si="32"/>
        <v> </v>
      </c>
      <c r="AC81" s="64" t="str">
        <f t="shared" si="34"/>
        <v> </v>
      </c>
      <c r="AD81" s="37"/>
    </row>
    <row r="82" spans="1:30" s="2" customFormat="1" ht="20.25" customHeight="1">
      <c r="A82" s="58"/>
      <c r="B82" s="12"/>
      <c r="C82" s="11"/>
      <c r="D82" s="59" t="s">
        <v>115</v>
      </c>
      <c r="E82" s="61">
        <f t="shared" si="24"/>
        <v>0</v>
      </c>
      <c r="F82" s="62">
        <f t="shared" si="25"/>
        <v>0</v>
      </c>
      <c r="G82" s="44">
        <f t="shared" si="26"/>
        <v>0</v>
      </c>
      <c r="H82" s="44"/>
      <c r="I82" s="44"/>
      <c r="J82" s="44"/>
      <c r="K82" s="62">
        <f t="shared" si="7"/>
        <v>0</v>
      </c>
      <c r="L82" s="44">
        <f t="shared" si="27"/>
        <v>0</v>
      </c>
      <c r="M82" s="44"/>
      <c r="N82" s="44"/>
      <c r="O82" s="44"/>
      <c r="P82" s="61">
        <f t="shared" si="28"/>
        <v>1089</v>
      </c>
      <c r="Q82" s="61">
        <f t="shared" si="29"/>
        <v>0</v>
      </c>
      <c r="R82" s="61"/>
      <c r="S82" s="61"/>
      <c r="T82" s="61"/>
      <c r="U82" s="61"/>
      <c r="V82" s="61">
        <f t="shared" si="30"/>
        <v>1089</v>
      </c>
      <c r="W82" s="61">
        <f t="shared" si="31"/>
        <v>1089</v>
      </c>
      <c r="X82" s="61">
        <v>1089</v>
      </c>
      <c r="Y82" s="61"/>
      <c r="Z82" s="61"/>
      <c r="AA82" s="63" t="str">
        <f t="shared" si="33"/>
        <v> </v>
      </c>
      <c r="AB82" s="63" t="str">
        <f t="shared" si="32"/>
        <v> </v>
      </c>
      <c r="AC82" s="64" t="str">
        <f t="shared" si="34"/>
        <v> </v>
      </c>
      <c r="AD82" s="37"/>
    </row>
    <row r="83" spans="1:30" s="2" customFormat="1" ht="20.25" customHeight="1">
      <c r="A83" s="58"/>
      <c r="B83" s="12"/>
      <c r="C83" s="11"/>
      <c r="D83" s="59" t="s">
        <v>116</v>
      </c>
      <c r="E83" s="61">
        <f t="shared" si="24"/>
        <v>0</v>
      </c>
      <c r="F83" s="62">
        <f t="shared" si="25"/>
        <v>0</v>
      </c>
      <c r="G83" s="44">
        <f t="shared" si="26"/>
        <v>0</v>
      </c>
      <c r="H83" s="44"/>
      <c r="I83" s="44"/>
      <c r="J83" s="44"/>
      <c r="K83" s="62">
        <f>L83+O83</f>
        <v>0</v>
      </c>
      <c r="L83" s="44">
        <f t="shared" si="27"/>
        <v>0</v>
      </c>
      <c r="M83" s="44"/>
      <c r="N83" s="44"/>
      <c r="O83" s="44"/>
      <c r="P83" s="61">
        <f t="shared" si="28"/>
        <v>115</v>
      </c>
      <c r="Q83" s="61">
        <f t="shared" si="29"/>
        <v>0</v>
      </c>
      <c r="R83" s="61"/>
      <c r="S83" s="61"/>
      <c r="T83" s="61"/>
      <c r="U83" s="61"/>
      <c r="V83" s="61">
        <f t="shared" si="30"/>
        <v>115</v>
      </c>
      <c r="W83" s="61">
        <f t="shared" si="31"/>
        <v>115</v>
      </c>
      <c r="X83" s="61">
        <v>115</v>
      </c>
      <c r="Y83" s="61"/>
      <c r="Z83" s="61"/>
      <c r="AA83" s="63" t="str">
        <f t="shared" si="33"/>
        <v> </v>
      </c>
      <c r="AB83" s="63" t="str">
        <f t="shared" si="32"/>
        <v> </v>
      </c>
      <c r="AC83" s="64" t="str">
        <f t="shared" si="34"/>
        <v> </v>
      </c>
      <c r="AD83" s="37"/>
    </row>
    <row r="84" spans="1:30" s="2" customFormat="1" ht="21.75" customHeight="1">
      <c r="A84" s="58"/>
      <c r="B84" s="12"/>
      <c r="C84" s="11"/>
      <c r="D84" s="59" t="s">
        <v>117</v>
      </c>
      <c r="E84" s="61">
        <f t="shared" si="24"/>
        <v>0</v>
      </c>
      <c r="F84" s="62">
        <f t="shared" si="25"/>
        <v>0</v>
      </c>
      <c r="G84" s="44">
        <f t="shared" si="26"/>
        <v>0</v>
      </c>
      <c r="H84" s="44"/>
      <c r="I84" s="44"/>
      <c r="J84" s="44"/>
      <c r="K84" s="62">
        <f>L84+O84</f>
        <v>0</v>
      </c>
      <c r="L84" s="44">
        <f t="shared" si="27"/>
        <v>0</v>
      </c>
      <c r="M84" s="44"/>
      <c r="N84" s="44"/>
      <c r="O84" s="44"/>
      <c r="P84" s="61">
        <f t="shared" si="28"/>
        <v>6368</v>
      </c>
      <c r="Q84" s="61">
        <f t="shared" si="29"/>
        <v>0</v>
      </c>
      <c r="R84" s="61"/>
      <c r="S84" s="61"/>
      <c r="T84" s="61"/>
      <c r="U84" s="61"/>
      <c r="V84" s="61">
        <f t="shared" si="30"/>
        <v>6368</v>
      </c>
      <c r="W84" s="61">
        <f t="shared" si="31"/>
        <v>6368</v>
      </c>
      <c r="X84" s="61">
        <v>6368</v>
      </c>
      <c r="Y84" s="61"/>
      <c r="Z84" s="61"/>
      <c r="AA84" s="63" t="str">
        <f t="shared" si="33"/>
        <v> </v>
      </c>
      <c r="AB84" s="63" t="str">
        <f t="shared" si="32"/>
        <v> </v>
      </c>
      <c r="AC84" s="64" t="str">
        <f t="shared" si="34"/>
        <v> </v>
      </c>
      <c r="AD84" s="37"/>
    </row>
    <row r="85" spans="1:30" s="41" customFormat="1" ht="50.25" customHeight="1">
      <c r="A85" s="58"/>
      <c r="B85" s="12" t="s">
        <v>124</v>
      </c>
      <c r="C85" s="11"/>
      <c r="D85" s="59"/>
      <c r="E85" s="61">
        <f>SUM(E86:E87)</f>
        <v>1707</v>
      </c>
      <c r="F85" s="61">
        <f aca="true" t="shared" si="35" ref="F85:Z85">SUM(F86:F87)</f>
        <v>0</v>
      </c>
      <c r="G85" s="61">
        <f t="shared" si="35"/>
        <v>0</v>
      </c>
      <c r="H85" s="61">
        <f t="shared" si="35"/>
        <v>0</v>
      </c>
      <c r="I85" s="61">
        <f t="shared" si="35"/>
        <v>0</v>
      </c>
      <c r="J85" s="61">
        <f t="shared" si="35"/>
        <v>0</v>
      </c>
      <c r="K85" s="61">
        <f t="shared" si="35"/>
        <v>1707</v>
      </c>
      <c r="L85" s="61">
        <f t="shared" si="35"/>
        <v>1707</v>
      </c>
      <c r="M85" s="61">
        <f t="shared" si="35"/>
        <v>1707</v>
      </c>
      <c r="N85" s="61">
        <f t="shared" si="35"/>
        <v>0</v>
      </c>
      <c r="O85" s="61">
        <f t="shared" si="35"/>
        <v>0</v>
      </c>
      <c r="P85" s="61">
        <f t="shared" si="35"/>
        <v>200</v>
      </c>
      <c r="Q85" s="61">
        <f t="shared" si="35"/>
        <v>0</v>
      </c>
      <c r="R85" s="61">
        <f t="shared" si="35"/>
        <v>0</v>
      </c>
      <c r="S85" s="61">
        <f t="shared" si="35"/>
        <v>0</v>
      </c>
      <c r="T85" s="61">
        <f t="shared" si="35"/>
        <v>0</v>
      </c>
      <c r="U85" s="61">
        <f t="shared" si="35"/>
        <v>0</v>
      </c>
      <c r="V85" s="61">
        <f t="shared" si="35"/>
        <v>200</v>
      </c>
      <c r="W85" s="61">
        <f t="shared" si="35"/>
        <v>200</v>
      </c>
      <c r="X85" s="61">
        <f t="shared" si="35"/>
        <v>200</v>
      </c>
      <c r="Y85" s="61">
        <f t="shared" si="35"/>
        <v>0</v>
      </c>
      <c r="Z85" s="61">
        <f t="shared" si="35"/>
        <v>0</v>
      </c>
      <c r="AA85" s="63">
        <f>_xlfn.IFERROR(P85*100/E85," ")</f>
        <v>11.716461628588167</v>
      </c>
      <c r="AB85" s="63" t="str">
        <f>_xlfn.IFERROR(R85*100/G85," ")</f>
        <v> </v>
      </c>
      <c r="AC85" s="64">
        <f t="shared" si="34"/>
        <v>11.716461628588167</v>
      </c>
      <c r="AD85" s="40"/>
    </row>
    <row r="86" spans="1:30" s="2" customFormat="1" ht="33">
      <c r="A86" s="58"/>
      <c r="B86" s="12"/>
      <c r="C86" s="11"/>
      <c r="D86" s="49" t="s">
        <v>67</v>
      </c>
      <c r="E86" s="61">
        <f>F86+K86</f>
        <v>1307</v>
      </c>
      <c r="F86" s="62">
        <f>G86+J86</f>
        <v>0</v>
      </c>
      <c r="G86" s="44">
        <f>H86+I86</f>
        <v>0</v>
      </c>
      <c r="H86" s="44"/>
      <c r="I86" s="44"/>
      <c r="J86" s="44"/>
      <c r="K86" s="62">
        <f>L86+O86</f>
        <v>1307</v>
      </c>
      <c r="L86" s="44">
        <f>M86+N86</f>
        <v>1307</v>
      </c>
      <c r="M86" s="44">
        <v>1307</v>
      </c>
      <c r="N86" s="44"/>
      <c r="O86" s="44"/>
      <c r="P86" s="61">
        <f>Q86+V86</f>
        <v>0</v>
      </c>
      <c r="Q86" s="61">
        <f>R86+U86</f>
        <v>0</v>
      </c>
      <c r="R86" s="66"/>
      <c r="S86" s="61"/>
      <c r="T86" s="61"/>
      <c r="U86" s="61"/>
      <c r="V86" s="61">
        <f>W86+Z86</f>
        <v>0</v>
      </c>
      <c r="W86" s="61">
        <f>X86+Y86</f>
        <v>0</v>
      </c>
      <c r="X86" s="61"/>
      <c r="Y86" s="61"/>
      <c r="Z86" s="61"/>
      <c r="AA86" s="63">
        <f>_xlfn.IFERROR(P86*100/E86," ")</f>
        <v>0</v>
      </c>
      <c r="AB86" s="63" t="str">
        <f>_xlfn.IFERROR(R86*100/G86," ")</f>
        <v> </v>
      </c>
      <c r="AC86" s="64">
        <f t="shared" si="34"/>
        <v>0</v>
      </c>
      <c r="AD86" s="37"/>
    </row>
    <row r="87" spans="1:30" s="2" customFormat="1" ht="20.25" customHeight="1">
      <c r="A87" s="58"/>
      <c r="B87" s="12"/>
      <c r="C87" s="11"/>
      <c r="D87" s="43" t="s">
        <v>68</v>
      </c>
      <c r="E87" s="61">
        <f>F87+K87</f>
        <v>400</v>
      </c>
      <c r="F87" s="62">
        <f>G87+J87</f>
        <v>0</v>
      </c>
      <c r="G87" s="44">
        <f>H87+I87</f>
        <v>0</v>
      </c>
      <c r="H87" s="44"/>
      <c r="I87" s="44"/>
      <c r="J87" s="44"/>
      <c r="K87" s="62">
        <f>L87+O87</f>
        <v>400</v>
      </c>
      <c r="L87" s="44">
        <f>M87+N87</f>
        <v>400</v>
      </c>
      <c r="M87" s="44">
        <v>400</v>
      </c>
      <c r="N87" s="44"/>
      <c r="O87" s="44"/>
      <c r="P87" s="61">
        <f>Q87+V87</f>
        <v>200</v>
      </c>
      <c r="Q87" s="61">
        <f>R87+U87</f>
        <v>0</v>
      </c>
      <c r="R87" s="66"/>
      <c r="S87" s="61"/>
      <c r="T87" s="61"/>
      <c r="U87" s="61"/>
      <c r="V87" s="61">
        <f>W87+Z87</f>
        <v>200</v>
      </c>
      <c r="W87" s="61">
        <f>X87+Y87</f>
        <v>200</v>
      </c>
      <c r="X87" s="61">
        <v>200</v>
      </c>
      <c r="Y87" s="61"/>
      <c r="Z87" s="61"/>
      <c r="AA87" s="63">
        <f>_xlfn.IFERROR(P87*100/E87," ")</f>
        <v>50</v>
      </c>
      <c r="AB87" s="63" t="str">
        <f>_xlfn.IFERROR(R87*100/G87," ")</f>
        <v> </v>
      </c>
      <c r="AC87" s="64">
        <f t="shared" si="34"/>
        <v>50</v>
      </c>
      <c r="AD87" s="37"/>
    </row>
    <row r="88" spans="1:30" s="41" customFormat="1" ht="71.25" customHeight="1">
      <c r="A88" s="58"/>
      <c r="B88" s="12" t="s">
        <v>125</v>
      </c>
      <c r="C88" s="11"/>
      <c r="D88" s="59"/>
      <c r="E88" s="61">
        <f>F88+K88</f>
        <v>200</v>
      </c>
      <c r="F88" s="62">
        <f>G88+J88</f>
        <v>0</v>
      </c>
      <c r="G88" s="44">
        <f>H88+I88</f>
        <v>0</v>
      </c>
      <c r="H88" s="44"/>
      <c r="I88" s="44"/>
      <c r="J88" s="44"/>
      <c r="K88" s="62">
        <f>L88+O88</f>
        <v>200</v>
      </c>
      <c r="L88" s="44">
        <f>M88+N88</f>
        <v>200</v>
      </c>
      <c r="M88" s="44">
        <v>200</v>
      </c>
      <c r="N88" s="44"/>
      <c r="O88" s="44"/>
      <c r="P88" s="61">
        <f>Q88+V88</f>
        <v>0</v>
      </c>
      <c r="Q88" s="61">
        <f>R88+U88</f>
        <v>0</v>
      </c>
      <c r="R88" s="66">
        <f>S88+T88</f>
        <v>0</v>
      </c>
      <c r="S88" s="61"/>
      <c r="T88" s="61"/>
      <c r="U88" s="61"/>
      <c r="V88" s="61">
        <f>W88+Z88</f>
        <v>0</v>
      </c>
      <c r="W88" s="61">
        <f>X88+Y88</f>
        <v>0</v>
      </c>
      <c r="X88" s="61"/>
      <c r="Y88" s="61"/>
      <c r="Z88" s="61"/>
      <c r="AA88" s="63">
        <f>_xlfn.IFERROR(P88*100/E88," ")</f>
        <v>0</v>
      </c>
      <c r="AB88" s="63" t="str">
        <f>_xlfn.IFERROR(R88*100/G88," ")</f>
        <v> </v>
      </c>
      <c r="AC88" s="64">
        <f t="shared" si="34"/>
        <v>0</v>
      </c>
      <c r="AD88" s="40"/>
    </row>
    <row r="89" spans="1:30" s="41" customFormat="1" ht="87" customHeight="1">
      <c r="A89" s="58"/>
      <c r="B89" s="59" t="s">
        <v>126</v>
      </c>
      <c r="C89" s="60"/>
      <c r="D89" s="59"/>
      <c r="E89" s="61">
        <f>SUM(E90:E105)</f>
        <v>896329</v>
      </c>
      <c r="F89" s="61">
        <f aca="true" t="shared" si="36" ref="F89:Z89">SUM(F90:F105)</f>
        <v>0</v>
      </c>
      <c r="G89" s="61">
        <f t="shared" si="36"/>
        <v>0</v>
      </c>
      <c r="H89" s="61">
        <f t="shared" si="36"/>
        <v>0</v>
      </c>
      <c r="I89" s="61">
        <f t="shared" si="36"/>
        <v>0</v>
      </c>
      <c r="J89" s="61">
        <f t="shared" si="36"/>
        <v>0</v>
      </c>
      <c r="K89" s="61">
        <f t="shared" si="36"/>
        <v>896329</v>
      </c>
      <c r="L89" s="61">
        <f t="shared" si="36"/>
        <v>896329</v>
      </c>
      <c r="M89" s="61">
        <f t="shared" si="36"/>
        <v>896329</v>
      </c>
      <c r="N89" s="61">
        <f t="shared" si="36"/>
        <v>0</v>
      </c>
      <c r="O89" s="61">
        <f t="shared" si="36"/>
        <v>0</v>
      </c>
      <c r="P89" s="61">
        <f t="shared" si="36"/>
        <v>583972</v>
      </c>
      <c r="Q89" s="61">
        <f t="shared" si="36"/>
        <v>0</v>
      </c>
      <c r="R89" s="61">
        <f t="shared" si="36"/>
        <v>0</v>
      </c>
      <c r="S89" s="61">
        <f t="shared" si="36"/>
        <v>0</v>
      </c>
      <c r="T89" s="61">
        <f t="shared" si="36"/>
        <v>0</v>
      </c>
      <c r="U89" s="61">
        <f t="shared" si="36"/>
        <v>0</v>
      </c>
      <c r="V89" s="61">
        <f t="shared" si="36"/>
        <v>583972</v>
      </c>
      <c r="W89" s="61">
        <f t="shared" si="36"/>
        <v>583972</v>
      </c>
      <c r="X89" s="61">
        <f>SUM(X90:X105)</f>
        <v>583972</v>
      </c>
      <c r="Y89" s="61">
        <f t="shared" si="36"/>
        <v>0</v>
      </c>
      <c r="Z89" s="61">
        <f t="shared" si="36"/>
        <v>0</v>
      </c>
      <c r="AA89" s="63">
        <f>_xlfn.IFERROR(P89*100/E89," ")</f>
        <v>65.15152360349826</v>
      </c>
      <c r="AB89" s="63" t="str">
        <f>_xlfn.IFERROR(R89*100/G89," ")</f>
        <v> </v>
      </c>
      <c r="AC89" s="64">
        <f t="shared" si="34"/>
        <v>65.15152360349828</v>
      </c>
      <c r="AD89" s="40"/>
    </row>
    <row r="90" spans="1:30" s="2" customFormat="1" ht="20.25" customHeight="1">
      <c r="A90" s="58"/>
      <c r="B90" s="12"/>
      <c r="C90" s="11"/>
      <c r="D90" s="43" t="s">
        <v>30</v>
      </c>
      <c r="E90" s="61">
        <f aca="true" t="shared" si="37" ref="E90:E105">F90+K90</f>
        <v>102079</v>
      </c>
      <c r="F90" s="62">
        <f aca="true" t="shared" si="38" ref="F90:F105">G90+J90</f>
        <v>0</v>
      </c>
      <c r="G90" s="44">
        <f aca="true" t="shared" si="39" ref="G90:G105">H90+I90</f>
        <v>0</v>
      </c>
      <c r="H90" s="44"/>
      <c r="I90" s="44"/>
      <c r="J90" s="44"/>
      <c r="K90" s="62">
        <f aca="true" t="shared" si="40" ref="K90:K105">L90+O90</f>
        <v>102079</v>
      </c>
      <c r="L90" s="44">
        <f aca="true" t="shared" si="41" ref="L90:L105">M90+N90</f>
        <v>102079</v>
      </c>
      <c r="M90" s="44">
        <v>102079</v>
      </c>
      <c r="N90" s="44"/>
      <c r="O90" s="44"/>
      <c r="P90" s="61">
        <f aca="true" t="shared" si="42" ref="P90:P105">Q90+V90</f>
        <v>42442</v>
      </c>
      <c r="Q90" s="61">
        <f aca="true" t="shared" si="43" ref="Q90:Q105">R90+U90</f>
        <v>0</v>
      </c>
      <c r="R90" s="66"/>
      <c r="S90" s="61"/>
      <c r="T90" s="61"/>
      <c r="U90" s="61"/>
      <c r="V90" s="61">
        <f aca="true" t="shared" si="44" ref="V90:V105">W90+Z90</f>
        <v>42442</v>
      </c>
      <c r="W90" s="61">
        <f aca="true" t="shared" si="45" ref="W90:W105">X90+Y90</f>
        <v>42442</v>
      </c>
      <c r="X90" s="61">
        <v>42442</v>
      </c>
      <c r="Y90" s="61"/>
      <c r="Z90" s="61"/>
      <c r="AA90" s="63">
        <f aca="true" t="shared" si="46" ref="AA90:AA105">_xlfn.IFERROR(P90*100/E90," ")</f>
        <v>41.57760166145828</v>
      </c>
      <c r="AB90" s="63" t="str">
        <f aca="true" t="shared" si="47" ref="AB90:AB105">_xlfn.IFERROR(R90*100/G90," ")</f>
        <v> </v>
      </c>
      <c r="AC90" s="64">
        <f t="shared" si="34"/>
        <v>41.57760166145828</v>
      </c>
      <c r="AD90" s="37"/>
    </row>
    <row r="91" spans="1:30" s="2" customFormat="1" ht="20.25" customHeight="1">
      <c r="A91" s="58"/>
      <c r="B91" s="12"/>
      <c r="C91" s="11"/>
      <c r="D91" s="43" t="s">
        <v>31</v>
      </c>
      <c r="E91" s="61">
        <f t="shared" si="37"/>
        <v>58418</v>
      </c>
      <c r="F91" s="62">
        <f t="shared" si="38"/>
        <v>0</v>
      </c>
      <c r="G91" s="44">
        <f t="shared" si="39"/>
        <v>0</v>
      </c>
      <c r="H91" s="44"/>
      <c r="I91" s="44"/>
      <c r="J91" s="44"/>
      <c r="K91" s="62">
        <f t="shared" si="40"/>
        <v>58418</v>
      </c>
      <c r="L91" s="44">
        <f t="shared" si="41"/>
        <v>58418</v>
      </c>
      <c r="M91" s="44">
        <v>58418</v>
      </c>
      <c r="N91" s="44"/>
      <c r="O91" s="44"/>
      <c r="P91" s="61">
        <f t="shared" si="42"/>
        <v>42488</v>
      </c>
      <c r="Q91" s="61">
        <f t="shared" si="43"/>
        <v>0</v>
      </c>
      <c r="R91" s="66"/>
      <c r="S91" s="61"/>
      <c r="T91" s="61"/>
      <c r="U91" s="61"/>
      <c r="V91" s="61">
        <f t="shared" si="44"/>
        <v>42488</v>
      </c>
      <c r="W91" s="61">
        <f t="shared" si="45"/>
        <v>42488</v>
      </c>
      <c r="X91" s="61">
        <v>42488</v>
      </c>
      <c r="Y91" s="61"/>
      <c r="Z91" s="61"/>
      <c r="AA91" s="63">
        <f t="shared" si="46"/>
        <v>72.73100756616111</v>
      </c>
      <c r="AB91" s="63" t="str">
        <f t="shared" si="47"/>
        <v> </v>
      </c>
      <c r="AC91" s="64">
        <f t="shared" si="34"/>
        <v>72.73100756616111</v>
      </c>
      <c r="AD91" s="37"/>
    </row>
    <row r="92" spans="1:30" s="2" customFormat="1" ht="20.25" customHeight="1">
      <c r="A92" s="58"/>
      <c r="B92" s="12"/>
      <c r="C92" s="11"/>
      <c r="D92" s="43" t="s">
        <v>32</v>
      </c>
      <c r="E92" s="61">
        <f t="shared" si="37"/>
        <v>28909</v>
      </c>
      <c r="F92" s="62">
        <f t="shared" si="38"/>
        <v>0</v>
      </c>
      <c r="G92" s="44">
        <f t="shared" si="39"/>
        <v>0</v>
      </c>
      <c r="H92" s="44"/>
      <c r="I92" s="44"/>
      <c r="J92" s="44"/>
      <c r="K92" s="62">
        <f t="shared" si="40"/>
        <v>28909</v>
      </c>
      <c r="L92" s="44">
        <f t="shared" si="41"/>
        <v>28909</v>
      </c>
      <c r="M92" s="44">
        <v>28909</v>
      </c>
      <c r="N92" s="44"/>
      <c r="O92" s="44"/>
      <c r="P92" s="61">
        <f t="shared" si="42"/>
        <v>14157</v>
      </c>
      <c r="Q92" s="61">
        <f t="shared" si="43"/>
        <v>0</v>
      </c>
      <c r="R92" s="66"/>
      <c r="S92" s="61"/>
      <c r="T92" s="61"/>
      <c r="U92" s="61"/>
      <c r="V92" s="61">
        <f t="shared" si="44"/>
        <v>14157</v>
      </c>
      <c r="W92" s="61">
        <f t="shared" si="45"/>
        <v>14157</v>
      </c>
      <c r="X92" s="61">
        <v>14157</v>
      </c>
      <c r="Y92" s="61"/>
      <c r="Z92" s="61"/>
      <c r="AA92" s="63">
        <f t="shared" si="46"/>
        <v>48.97090871354941</v>
      </c>
      <c r="AB92" s="63" t="str">
        <f t="shared" si="47"/>
        <v> </v>
      </c>
      <c r="AC92" s="64">
        <f t="shared" si="34"/>
        <v>48.97090871354941</v>
      </c>
      <c r="AD92" s="37"/>
    </row>
    <row r="93" spans="1:30" s="2" customFormat="1" ht="20.25" customHeight="1">
      <c r="A93" s="58"/>
      <c r="B93" s="12"/>
      <c r="C93" s="11"/>
      <c r="D93" s="43" t="s">
        <v>33</v>
      </c>
      <c r="E93" s="61">
        <f t="shared" si="37"/>
        <v>45010</v>
      </c>
      <c r="F93" s="62">
        <f t="shared" si="38"/>
        <v>0</v>
      </c>
      <c r="G93" s="44">
        <f t="shared" si="39"/>
        <v>0</v>
      </c>
      <c r="H93" s="44"/>
      <c r="I93" s="44"/>
      <c r="J93" s="44"/>
      <c r="K93" s="62">
        <f t="shared" si="40"/>
        <v>45010</v>
      </c>
      <c r="L93" s="44">
        <f t="shared" si="41"/>
        <v>45010</v>
      </c>
      <c r="M93" s="44">
        <v>45010</v>
      </c>
      <c r="N93" s="44"/>
      <c r="O93" s="44"/>
      <c r="P93" s="61">
        <f t="shared" si="42"/>
        <v>16461</v>
      </c>
      <c r="Q93" s="61">
        <f t="shared" si="43"/>
        <v>0</v>
      </c>
      <c r="R93" s="66"/>
      <c r="S93" s="61"/>
      <c r="T93" s="61"/>
      <c r="U93" s="61"/>
      <c r="V93" s="61">
        <f t="shared" si="44"/>
        <v>16461</v>
      </c>
      <c r="W93" s="61">
        <f t="shared" si="45"/>
        <v>16461</v>
      </c>
      <c r="X93" s="61">
        <f>16461</f>
        <v>16461</v>
      </c>
      <c r="Y93" s="61"/>
      <c r="Z93" s="61"/>
      <c r="AA93" s="63">
        <f t="shared" si="46"/>
        <v>36.571872917129525</v>
      </c>
      <c r="AB93" s="63" t="str">
        <f t="shared" si="47"/>
        <v> </v>
      </c>
      <c r="AC93" s="64">
        <f t="shared" si="34"/>
        <v>36.571872917129525</v>
      </c>
      <c r="AD93" s="37"/>
    </row>
    <row r="94" spans="1:30" s="2" customFormat="1" ht="20.25" customHeight="1">
      <c r="A94" s="58"/>
      <c r="B94" s="12"/>
      <c r="C94" s="11"/>
      <c r="D94" s="43" t="s">
        <v>34</v>
      </c>
      <c r="E94" s="61">
        <f t="shared" si="37"/>
        <v>23051</v>
      </c>
      <c r="F94" s="62">
        <f t="shared" si="38"/>
        <v>0</v>
      </c>
      <c r="G94" s="44">
        <f t="shared" si="39"/>
        <v>0</v>
      </c>
      <c r="H94" s="44"/>
      <c r="I94" s="44"/>
      <c r="J94" s="44"/>
      <c r="K94" s="62">
        <f t="shared" si="40"/>
        <v>23051</v>
      </c>
      <c r="L94" s="44">
        <f t="shared" si="41"/>
        <v>23051</v>
      </c>
      <c r="M94" s="44">
        <v>23051</v>
      </c>
      <c r="N94" s="44"/>
      <c r="O94" s="44"/>
      <c r="P94" s="61">
        <f t="shared" si="42"/>
        <v>10778</v>
      </c>
      <c r="Q94" s="61">
        <f t="shared" si="43"/>
        <v>0</v>
      </c>
      <c r="R94" s="66"/>
      <c r="S94" s="61"/>
      <c r="T94" s="61"/>
      <c r="U94" s="61"/>
      <c r="V94" s="61">
        <f t="shared" si="44"/>
        <v>10778</v>
      </c>
      <c r="W94" s="61">
        <f t="shared" si="45"/>
        <v>10778</v>
      </c>
      <c r="X94" s="61">
        <v>10778</v>
      </c>
      <c r="Y94" s="61"/>
      <c r="Z94" s="61"/>
      <c r="AA94" s="63">
        <f t="shared" si="46"/>
        <v>46.757190577415294</v>
      </c>
      <c r="AB94" s="63" t="str">
        <f t="shared" si="47"/>
        <v> </v>
      </c>
      <c r="AC94" s="64">
        <f t="shared" si="34"/>
        <v>46.7571905774153</v>
      </c>
      <c r="AD94" s="37"/>
    </row>
    <row r="95" spans="1:30" s="2" customFormat="1" ht="20.25" customHeight="1">
      <c r="A95" s="58"/>
      <c r="B95" s="12"/>
      <c r="C95" s="11"/>
      <c r="D95" s="43" t="s">
        <v>35</v>
      </c>
      <c r="E95" s="61">
        <f t="shared" si="37"/>
        <v>112270</v>
      </c>
      <c r="F95" s="62">
        <f t="shared" si="38"/>
        <v>0</v>
      </c>
      <c r="G95" s="44">
        <f t="shared" si="39"/>
        <v>0</v>
      </c>
      <c r="H95" s="44"/>
      <c r="I95" s="44"/>
      <c r="J95" s="44"/>
      <c r="K95" s="62">
        <f t="shared" si="40"/>
        <v>112270</v>
      </c>
      <c r="L95" s="44">
        <f t="shared" si="41"/>
        <v>112270</v>
      </c>
      <c r="M95" s="44">
        <v>112270</v>
      </c>
      <c r="N95" s="44"/>
      <c r="O95" s="44"/>
      <c r="P95" s="61">
        <f t="shared" si="42"/>
        <v>78775</v>
      </c>
      <c r="Q95" s="61">
        <f t="shared" si="43"/>
        <v>0</v>
      </c>
      <c r="R95" s="66"/>
      <c r="S95" s="61"/>
      <c r="T95" s="61"/>
      <c r="U95" s="61"/>
      <c r="V95" s="61">
        <f t="shared" si="44"/>
        <v>78775</v>
      </c>
      <c r="W95" s="61">
        <f t="shared" si="45"/>
        <v>78775</v>
      </c>
      <c r="X95" s="61">
        <v>78775</v>
      </c>
      <c r="Y95" s="61"/>
      <c r="Z95" s="61"/>
      <c r="AA95" s="63">
        <f t="shared" si="46"/>
        <v>70.16567204061637</v>
      </c>
      <c r="AB95" s="63" t="str">
        <f t="shared" si="47"/>
        <v> </v>
      </c>
      <c r="AC95" s="64">
        <f t="shared" si="34"/>
        <v>70.16567204061637</v>
      </c>
      <c r="AD95" s="37"/>
    </row>
    <row r="96" spans="1:30" s="2" customFormat="1" ht="20.25" customHeight="1">
      <c r="A96" s="58"/>
      <c r="B96" s="12"/>
      <c r="C96" s="11"/>
      <c r="D96" s="43" t="s">
        <v>36</v>
      </c>
      <c r="E96" s="61">
        <f t="shared" si="37"/>
        <v>33596</v>
      </c>
      <c r="F96" s="62">
        <f t="shared" si="38"/>
        <v>0</v>
      </c>
      <c r="G96" s="44">
        <f t="shared" si="39"/>
        <v>0</v>
      </c>
      <c r="H96" s="44"/>
      <c r="I96" s="44"/>
      <c r="J96" s="44"/>
      <c r="K96" s="62">
        <f t="shared" si="40"/>
        <v>33596</v>
      </c>
      <c r="L96" s="44">
        <f t="shared" si="41"/>
        <v>33596</v>
      </c>
      <c r="M96" s="44">
        <v>33596</v>
      </c>
      <c r="N96" s="44"/>
      <c r="O96" s="44"/>
      <c r="P96" s="61">
        <f t="shared" si="42"/>
        <v>9923</v>
      </c>
      <c r="Q96" s="61">
        <f t="shared" si="43"/>
        <v>0</v>
      </c>
      <c r="R96" s="66"/>
      <c r="S96" s="61"/>
      <c r="T96" s="61"/>
      <c r="U96" s="61"/>
      <c r="V96" s="61">
        <f t="shared" si="44"/>
        <v>9923</v>
      </c>
      <c r="W96" s="61">
        <f t="shared" si="45"/>
        <v>9923</v>
      </c>
      <c r="X96" s="61">
        <v>9923</v>
      </c>
      <c r="Y96" s="61"/>
      <c r="Z96" s="61"/>
      <c r="AA96" s="63">
        <f t="shared" si="46"/>
        <v>29.53625431599</v>
      </c>
      <c r="AB96" s="63" t="str">
        <f t="shared" si="47"/>
        <v> </v>
      </c>
      <c r="AC96" s="64">
        <f t="shared" si="34"/>
        <v>29.53625431599</v>
      </c>
      <c r="AD96" s="37"/>
    </row>
    <row r="97" spans="1:30" s="2" customFormat="1" ht="20.25" customHeight="1">
      <c r="A97" s="58"/>
      <c r="B97" s="12"/>
      <c r="C97" s="11"/>
      <c r="D97" s="43" t="s">
        <v>37</v>
      </c>
      <c r="E97" s="61">
        <f t="shared" si="37"/>
        <v>49053</v>
      </c>
      <c r="F97" s="62">
        <f t="shared" si="38"/>
        <v>0</v>
      </c>
      <c r="G97" s="44">
        <f t="shared" si="39"/>
        <v>0</v>
      </c>
      <c r="H97" s="44"/>
      <c r="I97" s="44"/>
      <c r="J97" s="44"/>
      <c r="K97" s="62">
        <f t="shared" si="40"/>
        <v>49053</v>
      </c>
      <c r="L97" s="44">
        <f t="shared" si="41"/>
        <v>49053</v>
      </c>
      <c r="M97" s="44">
        <v>49053</v>
      </c>
      <c r="N97" s="44"/>
      <c r="O97" s="44"/>
      <c r="P97" s="61">
        <f t="shared" si="42"/>
        <v>20625</v>
      </c>
      <c r="Q97" s="61">
        <f t="shared" si="43"/>
        <v>0</v>
      </c>
      <c r="R97" s="66"/>
      <c r="S97" s="61"/>
      <c r="T97" s="61"/>
      <c r="U97" s="61"/>
      <c r="V97" s="61">
        <f t="shared" si="44"/>
        <v>20625</v>
      </c>
      <c r="W97" s="61">
        <f t="shared" si="45"/>
        <v>20625</v>
      </c>
      <c r="X97" s="61">
        <v>20625</v>
      </c>
      <c r="Y97" s="61"/>
      <c r="Z97" s="61"/>
      <c r="AA97" s="63">
        <f t="shared" si="46"/>
        <v>42.04635802091615</v>
      </c>
      <c r="AB97" s="63" t="str">
        <f t="shared" si="47"/>
        <v> </v>
      </c>
      <c r="AC97" s="64">
        <f t="shared" si="34"/>
        <v>42.04635802091615</v>
      </c>
      <c r="AD97" s="37"/>
    </row>
    <row r="98" spans="1:30" s="2" customFormat="1" ht="20.25" customHeight="1">
      <c r="A98" s="58"/>
      <c r="B98" s="12"/>
      <c r="C98" s="11"/>
      <c r="D98" s="43" t="s">
        <v>38</v>
      </c>
      <c r="E98" s="61">
        <f t="shared" si="37"/>
        <v>15241</v>
      </c>
      <c r="F98" s="62">
        <f t="shared" si="38"/>
        <v>0</v>
      </c>
      <c r="G98" s="44">
        <f t="shared" si="39"/>
        <v>0</v>
      </c>
      <c r="H98" s="44"/>
      <c r="I98" s="44"/>
      <c r="J98" s="44"/>
      <c r="K98" s="62">
        <f t="shared" si="40"/>
        <v>15241</v>
      </c>
      <c r="L98" s="44">
        <f t="shared" si="41"/>
        <v>15241</v>
      </c>
      <c r="M98" s="44">
        <v>15241</v>
      </c>
      <c r="N98" s="44"/>
      <c r="O98" s="44"/>
      <c r="P98" s="61">
        <f t="shared" si="42"/>
        <v>9659</v>
      </c>
      <c r="Q98" s="61">
        <f t="shared" si="43"/>
        <v>0</v>
      </c>
      <c r="R98" s="66"/>
      <c r="S98" s="61"/>
      <c r="T98" s="61"/>
      <c r="U98" s="61"/>
      <c r="V98" s="61">
        <f t="shared" si="44"/>
        <v>9659</v>
      </c>
      <c r="W98" s="61">
        <f t="shared" si="45"/>
        <v>9659</v>
      </c>
      <c r="X98" s="61">
        <v>9659</v>
      </c>
      <c r="Y98" s="61"/>
      <c r="Z98" s="61"/>
      <c r="AA98" s="63">
        <f t="shared" si="46"/>
        <v>63.37510662030051</v>
      </c>
      <c r="AB98" s="63" t="str">
        <f t="shared" si="47"/>
        <v> </v>
      </c>
      <c r="AC98" s="64">
        <f t="shared" si="34"/>
        <v>63.3751066203005</v>
      </c>
      <c r="AD98" s="37"/>
    </row>
    <row r="99" spans="1:30" s="2" customFormat="1" ht="20.25" customHeight="1">
      <c r="A99" s="58"/>
      <c r="B99" s="12"/>
      <c r="C99" s="11"/>
      <c r="D99" s="43" t="s">
        <v>39</v>
      </c>
      <c r="E99" s="61">
        <f t="shared" si="37"/>
        <v>85617</v>
      </c>
      <c r="F99" s="62">
        <f t="shared" si="38"/>
        <v>0</v>
      </c>
      <c r="G99" s="44">
        <f t="shared" si="39"/>
        <v>0</v>
      </c>
      <c r="H99" s="44"/>
      <c r="I99" s="44"/>
      <c r="J99" s="44"/>
      <c r="K99" s="62">
        <f t="shared" si="40"/>
        <v>85617</v>
      </c>
      <c r="L99" s="44">
        <f t="shared" si="41"/>
        <v>85617</v>
      </c>
      <c r="M99" s="44">
        <v>85617</v>
      </c>
      <c r="N99" s="44"/>
      <c r="O99" s="44"/>
      <c r="P99" s="61">
        <f t="shared" si="42"/>
        <v>50105</v>
      </c>
      <c r="Q99" s="61">
        <f t="shared" si="43"/>
        <v>0</v>
      </c>
      <c r="R99" s="66"/>
      <c r="S99" s="61"/>
      <c r="T99" s="61"/>
      <c r="U99" s="61"/>
      <c r="V99" s="61">
        <f t="shared" si="44"/>
        <v>50105</v>
      </c>
      <c r="W99" s="61">
        <f t="shared" si="45"/>
        <v>50105</v>
      </c>
      <c r="X99" s="61">
        <v>50105</v>
      </c>
      <c r="Y99" s="61"/>
      <c r="Z99" s="61"/>
      <c r="AA99" s="63">
        <f t="shared" si="46"/>
        <v>58.52225609400002</v>
      </c>
      <c r="AB99" s="63" t="str">
        <f t="shared" si="47"/>
        <v> </v>
      </c>
      <c r="AC99" s="64">
        <f t="shared" si="34"/>
        <v>58.52225609400003</v>
      </c>
      <c r="AD99" s="37"/>
    </row>
    <row r="100" spans="1:30" s="2" customFormat="1" ht="20.25" customHeight="1">
      <c r="A100" s="58"/>
      <c r="B100" s="12"/>
      <c r="C100" s="11"/>
      <c r="D100" s="43" t="s">
        <v>48</v>
      </c>
      <c r="E100" s="61">
        <f t="shared" si="37"/>
        <v>65567</v>
      </c>
      <c r="F100" s="62">
        <f t="shared" si="38"/>
        <v>0</v>
      </c>
      <c r="G100" s="44">
        <f t="shared" si="39"/>
        <v>0</v>
      </c>
      <c r="H100" s="44"/>
      <c r="I100" s="44"/>
      <c r="J100" s="44"/>
      <c r="K100" s="62">
        <f t="shared" si="40"/>
        <v>65567</v>
      </c>
      <c r="L100" s="44">
        <f t="shared" si="41"/>
        <v>65567</v>
      </c>
      <c r="M100" s="44">
        <v>65567</v>
      </c>
      <c r="N100" s="44"/>
      <c r="O100" s="44"/>
      <c r="P100" s="61">
        <f t="shared" si="42"/>
        <v>30490</v>
      </c>
      <c r="Q100" s="61">
        <f t="shared" si="43"/>
        <v>0</v>
      </c>
      <c r="R100" s="66"/>
      <c r="S100" s="61"/>
      <c r="T100" s="61"/>
      <c r="U100" s="61"/>
      <c r="V100" s="61">
        <f t="shared" si="44"/>
        <v>30490</v>
      </c>
      <c r="W100" s="61">
        <f t="shared" si="45"/>
        <v>30490</v>
      </c>
      <c r="X100" s="61">
        <v>30490</v>
      </c>
      <c r="Y100" s="61"/>
      <c r="Z100" s="61"/>
      <c r="AA100" s="63">
        <f t="shared" si="46"/>
        <v>46.50205133680053</v>
      </c>
      <c r="AB100" s="63" t="str">
        <f t="shared" si="47"/>
        <v> </v>
      </c>
      <c r="AC100" s="64">
        <f t="shared" si="34"/>
        <v>46.50205133680053</v>
      </c>
      <c r="AD100" s="37"/>
    </row>
    <row r="101" spans="1:30" s="2" customFormat="1" ht="20.25" customHeight="1">
      <c r="A101" s="58"/>
      <c r="B101" s="12"/>
      <c r="C101" s="11"/>
      <c r="D101" s="43" t="s">
        <v>49</v>
      </c>
      <c r="E101" s="61">
        <f t="shared" si="37"/>
        <v>23942</v>
      </c>
      <c r="F101" s="62">
        <f t="shared" si="38"/>
        <v>0</v>
      </c>
      <c r="G101" s="44">
        <f t="shared" si="39"/>
        <v>0</v>
      </c>
      <c r="H101" s="44"/>
      <c r="I101" s="44"/>
      <c r="J101" s="44"/>
      <c r="K101" s="62">
        <f t="shared" si="40"/>
        <v>23942</v>
      </c>
      <c r="L101" s="44">
        <f t="shared" si="41"/>
        <v>23942</v>
      </c>
      <c r="M101" s="44">
        <v>23942</v>
      </c>
      <c r="N101" s="44"/>
      <c r="O101" s="44"/>
      <c r="P101" s="61">
        <f t="shared" si="42"/>
        <v>24841</v>
      </c>
      <c r="Q101" s="61">
        <f t="shared" si="43"/>
        <v>0</v>
      </c>
      <c r="R101" s="66"/>
      <c r="S101" s="61"/>
      <c r="T101" s="61"/>
      <c r="U101" s="61"/>
      <c r="V101" s="61">
        <f t="shared" si="44"/>
        <v>24841</v>
      </c>
      <c r="W101" s="61">
        <f t="shared" si="45"/>
        <v>24841</v>
      </c>
      <c r="X101" s="61">
        <v>24841</v>
      </c>
      <c r="Y101" s="61"/>
      <c r="Z101" s="61"/>
      <c r="AA101" s="63">
        <f t="shared" si="46"/>
        <v>103.75490769359286</v>
      </c>
      <c r="AB101" s="63" t="str">
        <f t="shared" si="47"/>
        <v> </v>
      </c>
      <c r="AC101" s="64">
        <f t="shared" si="34"/>
        <v>103.75490769359286</v>
      </c>
      <c r="AD101" s="37"/>
    </row>
    <row r="102" spans="1:30" s="2" customFormat="1" ht="20.25" customHeight="1">
      <c r="A102" s="58"/>
      <c r="B102" s="12"/>
      <c r="C102" s="11"/>
      <c r="D102" s="43" t="s">
        <v>50</v>
      </c>
      <c r="E102" s="61">
        <f t="shared" si="37"/>
        <v>48256</v>
      </c>
      <c r="F102" s="62">
        <f t="shared" si="38"/>
        <v>0</v>
      </c>
      <c r="G102" s="44">
        <f t="shared" si="39"/>
        <v>0</v>
      </c>
      <c r="H102" s="44"/>
      <c r="I102" s="44"/>
      <c r="J102" s="44"/>
      <c r="K102" s="62">
        <f t="shared" si="40"/>
        <v>48256</v>
      </c>
      <c r="L102" s="44">
        <f t="shared" si="41"/>
        <v>48256</v>
      </c>
      <c r="M102" s="44">
        <v>48256</v>
      </c>
      <c r="N102" s="44"/>
      <c r="O102" s="44"/>
      <c r="P102" s="61">
        <f t="shared" si="42"/>
        <v>36043</v>
      </c>
      <c r="Q102" s="61">
        <f t="shared" si="43"/>
        <v>0</v>
      </c>
      <c r="R102" s="66"/>
      <c r="S102" s="61"/>
      <c r="T102" s="61"/>
      <c r="U102" s="61"/>
      <c r="V102" s="61">
        <f t="shared" si="44"/>
        <v>36043</v>
      </c>
      <c r="W102" s="61">
        <f t="shared" si="45"/>
        <v>36043</v>
      </c>
      <c r="X102" s="61">
        <v>36043</v>
      </c>
      <c r="Y102" s="61"/>
      <c r="Z102" s="61"/>
      <c r="AA102" s="63">
        <f t="shared" si="46"/>
        <v>74.69123010610079</v>
      </c>
      <c r="AB102" s="63" t="str">
        <f t="shared" si="47"/>
        <v> </v>
      </c>
      <c r="AC102" s="64">
        <f t="shared" si="34"/>
        <v>74.69123010610079</v>
      </c>
      <c r="AD102" s="37"/>
    </row>
    <row r="103" spans="1:30" s="2" customFormat="1" ht="20.25" customHeight="1">
      <c r="A103" s="58"/>
      <c r="B103" s="12"/>
      <c r="C103" s="11"/>
      <c r="D103" s="43" t="s">
        <v>51</v>
      </c>
      <c r="E103" s="61">
        <f t="shared" si="37"/>
        <v>68876</v>
      </c>
      <c r="F103" s="62">
        <f t="shared" si="38"/>
        <v>0</v>
      </c>
      <c r="G103" s="44">
        <f t="shared" si="39"/>
        <v>0</v>
      </c>
      <c r="H103" s="44"/>
      <c r="I103" s="44"/>
      <c r="J103" s="44"/>
      <c r="K103" s="62">
        <f t="shared" si="40"/>
        <v>68876</v>
      </c>
      <c r="L103" s="44">
        <f t="shared" si="41"/>
        <v>68876</v>
      </c>
      <c r="M103" s="44">
        <v>68876</v>
      </c>
      <c r="N103" s="44"/>
      <c r="O103" s="44"/>
      <c r="P103" s="61">
        <f t="shared" si="42"/>
        <v>58756</v>
      </c>
      <c r="Q103" s="61">
        <f t="shared" si="43"/>
        <v>0</v>
      </c>
      <c r="R103" s="66"/>
      <c r="S103" s="61"/>
      <c r="T103" s="61"/>
      <c r="U103" s="61"/>
      <c r="V103" s="61">
        <f t="shared" si="44"/>
        <v>58756</v>
      </c>
      <c r="W103" s="61">
        <f t="shared" si="45"/>
        <v>58756</v>
      </c>
      <c r="X103" s="61">
        <v>58756</v>
      </c>
      <c r="Y103" s="61"/>
      <c r="Z103" s="61"/>
      <c r="AA103" s="63">
        <f t="shared" si="46"/>
        <v>85.30692839305418</v>
      </c>
      <c r="AB103" s="63" t="str">
        <f t="shared" si="47"/>
        <v> </v>
      </c>
      <c r="AC103" s="64">
        <f t="shared" si="34"/>
        <v>85.30692839305418</v>
      </c>
      <c r="AD103" s="37"/>
    </row>
    <row r="104" spans="1:30" s="2" customFormat="1" ht="20.25" customHeight="1">
      <c r="A104" s="58"/>
      <c r="B104" s="12"/>
      <c r="C104" s="11"/>
      <c r="D104" s="43" t="s">
        <v>52</v>
      </c>
      <c r="E104" s="61">
        <f t="shared" si="37"/>
        <v>28640</v>
      </c>
      <c r="F104" s="62">
        <f t="shared" si="38"/>
        <v>0</v>
      </c>
      <c r="G104" s="44">
        <f t="shared" si="39"/>
        <v>0</v>
      </c>
      <c r="H104" s="44"/>
      <c r="I104" s="44"/>
      <c r="J104" s="44"/>
      <c r="K104" s="62">
        <f t="shared" si="40"/>
        <v>28640</v>
      </c>
      <c r="L104" s="44">
        <f t="shared" si="41"/>
        <v>28640</v>
      </c>
      <c r="M104" s="44">
        <v>28640</v>
      </c>
      <c r="N104" s="44"/>
      <c r="O104" s="44"/>
      <c r="P104" s="61">
        <f t="shared" si="42"/>
        <v>37527</v>
      </c>
      <c r="Q104" s="61">
        <f t="shared" si="43"/>
        <v>0</v>
      </c>
      <c r="R104" s="66"/>
      <c r="S104" s="61"/>
      <c r="T104" s="61"/>
      <c r="U104" s="61"/>
      <c r="V104" s="61">
        <f t="shared" si="44"/>
        <v>37527</v>
      </c>
      <c r="W104" s="61">
        <f t="shared" si="45"/>
        <v>37527</v>
      </c>
      <c r="X104" s="61">
        <v>37527</v>
      </c>
      <c r="Y104" s="61"/>
      <c r="Z104" s="61"/>
      <c r="AA104" s="63">
        <f t="shared" si="46"/>
        <v>131.0300279329609</v>
      </c>
      <c r="AB104" s="63" t="str">
        <f t="shared" si="47"/>
        <v> </v>
      </c>
      <c r="AC104" s="64">
        <f t="shared" si="34"/>
        <v>131.0300279329609</v>
      </c>
      <c r="AD104" s="37"/>
    </row>
    <row r="105" spans="1:30" s="2" customFormat="1" ht="20.25" customHeight="1">
      <c r="A105" s="58"/>
      <c r="B105" s="12"/>
      <c r="C105" s="11"/>
      <c r="D105" s="43" t="s">
        <v>53</v>
      </c>
      <c r="E105" s="61">
        <f t="shared" si="37"/>
        <v>107804</v>
      </c>
      <c r="F105" s="62">
        <f t="shared" si="38"/>
        <v>0</v>
      </c>
      <c r="G105" s="44">
        <f t="shared" si="39"/>
        <v>0</v>
      </c>
      <c r="H105" s="44"/>
      <c r="I105" s="44"/>
      <c r="J105" s="44"/>
      <c r="K105" s="62">
        <f t="shared" si="40"/>
        <v>107804</v>
      </c>
      <c r="L105" s="44">
        <f t="shared" si="41"/>
        <v>107804</v>
      </c>
      <c r="M105" s="44">
        <v>107804</v>
      </c>
      <c r="N105" s="44"/>
      <c r="O105" s="44"/>
      <c r="P105" s="61">
        <f t="shared" si="42"/>
        <v>100902</v>
      </c>
      <c r="Q105" s="61">
        <f t="shared" si="43"/>
        <v>0</v>
      </c>
      <c r="R105" s="66"/>
      <c r="S105" s="61"/>
      <c r="T105" s="61"/>
      <c r="U105" s="61"/>
      <c r="V105" s="61">
        <f t="shared" si="44"/>
        <v>100902</v>
      </c>
      <c r="W105" s="61">
        <f t="shared" si="45"/>
        <v>100902</v>
      </c>
      <c r="X105" s="61">
        <v>100902</v>
      </c>
      <c r="Y105" s="61"/>
      <c r="Z105" s="61"/>
      <c r="AA105" s="63">
        <f t="shared" si="46"/>
        <v>93.59764016177508</v>
      </c>
      <c r="AB105" s="63" t="str">
        <f t="shared" si="47"/>
        <v> </v>
      </c>
      <c r="AC105" s="64">
        <f t="shared" si="34"/>
        <v>93.59764016177508</v>
      </c>
      <c r="AD105" s="37"/>
    </row>
    <row r="106" spans="1:30" s="41" customFormat="1" ht="53.25" customHeight="1">
      <c r="A106" s="58"/>
      <c r="B106" s="12" t="s">
        <v>128</v>
      </c>
      <c r="C106" s="11"/>
      <c r="D106" s="59"/>
      <c r="E106" s="61">
        <f>F106+K106</f>
        <v>17620</v>
      </c>
      <c r="F106" s="62">
        <f>G106+J106</f>
        <v>0</v>
      </c>
      <c r="G106" s="44">
        <f>H106+I106</f>
        <v>0</v>
      </c>
      <c r="H106" s="44"/>
      <c r="I106" s="44"/>
      <c r="J106" s="44"/>
      <c r="K106" s="62">
        <f>L106+O106</f>
        <v>17620</v>
      </c>
      <c r="L106" s="44">
        <f>M106+N106</f>
        <v>0</v>
      </c>
      <c r="M106" s="44"/>
      <c r="N106" s="44"/>
      <c r="O106" s="44">
        <v>17620</v>
      </c>
      <c r="P106" s="61">
        <f>Q106+V106</f>
        <v>0</v>
      </c>
      <c r="Q106" s="61">
        <f>R106+U106</f>
        <v>0</v>
      </c>
      <c r="R106" s="66">
        <f>S106+T106</f>
        <v>0</v>
      </c>
      <c r="S106" s="61"/>
      <c r="T106" s="61"/>
      <c r="U106" s="61"/>
      <c r="V106" s="61"/>
      <c r="W106" s="61"/>
      <c r="X106" s="61"/>
      <c r="Y106" s="61"/>
      <c r="Z106" s="61"/>
      <c r="AA106" s="63"/>
      <c r="AB106" s="63"/>
      <c r="AC106" s="64"/>
      <c r="AD106" s="40"/>
    </row>
    <row r="107" spans="1:30" s="4" customFormat="1" ht="30.75" customHeight="1">
      <c r="A107" s="6" t="s">
        <v>5</v>
      </c>
      <c r="B107" s="18"/>
      <c r="C107" s="19"/>
      <c r="D107" s="19" t="s">
        <v>20</v>
      </c>
      <c r="E107" s="25">
        <f aca="true" t="shared" si="48" ref="E107:Z107">E108+E109</f>
        <v>358491</v>
      </c>
      <c r="F107" s="25">
        <f t="shared" si="48"/>
        <v>0</v>
      </c>
      <c r="G107" s="25">
        <f t="shared" si="48"/>
        <v>0</v>
      </c>
      <c r="H107" s="25">
        <f t="shared" si="48"/>
        <v>0</v>
      </c>
      <c r="I107" s="25">
        <f t="shared" si="48"/>
        <v>0</v>
      </c>
      <c r="J107" s="25">
        <f t="shared" si="48"/>
        <v>0</v>
      </c>
      <c r="K107" s="25">
        <f t="shared" si="48"/>
        <v>358491</v>
      </c>
      <c r="L107" s="25">
        <f t="shared" si="48"/>
        <v>358491</v>
      </c>
      <c r="M107" s="25">
        <f t="shared" si="48"/>
        <v>358491</v>
      </c>
      <c r="N107" s="25">
        <f t="shared" si="48"/>
        <v>0</v>
      </c>
      <c r="O107" s="25">
        <f t="shared" si="48"/>
        <v>0</v>
      </c>
      <c r="P107" s="25">
        <f t="shared" si="48"/>
        <v>316779</v>
      </c>
      <c r="Q107" s="25">
        <f t="shared" si="48"/>
        <v>0</v>
      </c>
      <c r="R107" s="25">
        <f t="shared" si="48"/>
        <v>0</v>
      </c>
      <c r="S107" s="25">
        <f t="shared" si="48"/>
        <v>0</v>
      </c>
      <c r="T107" s="25">
        <f t="shared" si="48"/>
        <v>0</v>
      </c>
      <c r="U107" s="25">
        <f t="shared" si="48"/>
        <v>0</v>
      </c>
      <c r="V107" s="25">
        <f t="shared" si="48"/>
        <v>316779</v>
      </c>
      <c r="W107" s="25">
        <f t="shared" si="48"/>
        <v>316779</v>
      </c>
      <c r="X107" s="25">
        <f t="shared" si="48"/>
        <v>316779</v>
      </c>
      <c r="Y107" s="25">
        <f t="shared" si="48"/>
        <v>0</v>
      </c>
      <c r="Z107" s="25">
        <f t="shared" si="48"/>
        <v>0</v>
      </c>
      <c r="AA107" s="26">
        <f aca="true" t="shared" si="49" ref="AA107:AA125">_xlfn.IFERROR(P107*100/E107," ")</f>
        <v>88.36456145342561</v>
      </c>
      <c r="AB107" s="26" t="str">
        <f>_xlfn.IFERROR(Q107/G107*100," ")</f>
        <v> </v>
      </c>
      <c r="AC107" s="27">
        <f t="shared" si="34"/>
        <v>88.36456145342561</v>
      </c>
      <c r="AD107" s="28"/>
    </row>
    <row r="108" spans="1:30" s="4" customFormat="1" ht="30" customHeight="1">
      <c r="A108" s="6" t="s">
        <v>6</v>
      </c>
      <c r="B108" s="18" t="s">
        <v>45</v>
      </c>
      <c r="C108" s="19"/>
      <c r="D108" s="19"/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30" t="str">
        <f>_xlfn.IFERROR(P108/E108*100," ")</f>
        <v> </v>
      </c>
      <c r="AB108" s="30" t="str">
        <f>_xlfn.IFERROR(Q108/F108*100," ")</f>
        <v> </v>
      </c>
      <c r="AC108" s="31" t="str">
        <f t="shared" si="34"/>
        <v> </v>
      </c>
      <c r="AD108" s="28"/>
    </row>
    <row r="109" spans="1:30" s="55" customFormat="1" ht="54.75" customHeight="1">
      <c r="A109" s="6" t="s">
        <v>7</v>
      </c>
      <c r="B109" s="13" t="s">
        <v>46</v>
      </c>
      <c r="C109" s="14"/>
      <c r="D109" s="13"/>
      <c r="E109" s="32">
        <f>E110+E111</f>
        <v>358491</v>
      </c>
      <c r="F109" s="32">
        <f aca="true" t="shared" si="50" ref="F109:Z109">F110+F111</f>
        <v>0</v>
      </c>
      <c r="G109" s="32">
        <f t="shared" si="50"/>
        <v>0</v>
      </c>
      <c r="H109" s="32">
        <f t="shared" si="50"/>
        <v>0</v>
      </c>
      <c r="I109" s="32">
        <f t="shared" si="50"/>
        <v>0</v>
      </c>
      <c r="J109" s="32">
        <f t="shared" si="50"/>
        <v>0</v>
      </c>
      <c r="K109" s="32">
        <f t="shared" si="50"/>
        <v>358491</v>
      </c>
      <c r="L109" s="32">
        <f t="shared" si="50"/>
        <v>358491</v>
      </c>
      <c r="M109" s="32">
        <f t="shared" si="50"/>
        <v>358491</v>
      </c>
      <c r="N109" s="32">
        <f t="shared" si="50"/>
        <v>0</v>
      </c>
      <c r="O109" s="32">
        <f t="shared" si="50"/>
        <v>0</v>
      </c>
      <c r="P109" s="32">
        <f t="shared" si="50"/>
        <v>316779</v>
      </c>
      <c r="Q109" s="32">
        <f t="shared" si="50"/>
        <v>0</v>
      </c>
      <c r="R109" s="32">
        <f t="shared" si="50"/>
        <v>0</v>
      </c>
      <c r="S109" s="32">
        <f t="shared" si="50"/>
        <v>0</v>
      </c>
      <c r="T109" s="32">
        <f t="shared" si="50"/>
        <v>0</v>
      </c>
      <c r="U109" s="32">
        <f t="shared" si="50"/>
        <v>0</v>
      </c>
      <c r="V109" s="32">
        <f t="shared" si="50"/>
        <v>316779</v>
      </c>
      <c r="W109" s="32">
        <f t="shared" si="50"/>
        <v>316779</v>
      </c>
      <c r="X109" s="32">
        <f t="shared" si="50"/>
        <v>316779</v>
      </c>
      <c r="Y109" s="32">
        <f t="shared" si="50"/>
        <v>0</v>
      </c>
      <c r="Z109" s="32">
        <f t="shared" si="50"/>
        <v>0</v>
      </c>
      <c r="AA109" s="33">
        <f t="shared" si="49"/>
        <v>88.36456145342561</v>
      </c>
      <c r="AB109" s="33" t="str">
        <f>_xlfn.IFERROR(Q109/G109*100," ")</f>
        <v> </v>
      </c>
      <c r="AC109" s="34">
        <f t="shared" si="34"/>
        <v>88.36456145342561</v>
      </c>
      <c r="AD109" s="35"/>
    </row>
    <row r="110" spans="1:30" s="15" customFormat="1" ht="24.75" customHeight="1">
      <c r="A110" s="6">
        <v>1</v>
      </c>
      <c r="B110" s="13" t="s">
        <v>64</v>
      </c>
      <c r="C110" s="14"/>
      <c r="D110" s="13"/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3" t="str">
        <f t="shared" si="49"/>
        <v> </v>
      </c>
      <c r="AB110" s="33" t="str">
        <f>_xlfn.IFERROR(R110*100/G110," ")</f>
        <v> </v>
      </c>
      <c r="AC110" s="34" t="str">
        <f t="shared" si="34"/>
        <v> </v>
      </c>
      <c r="AD110" s="36"/>
    </row>
    <row r="111" spans="1:30" s="17" customFormat="1" ht="28.5" customHeight="1">
      <c r="A111" s="65">
        <v>2</v>
      </c>
      <c r="B111" s="18" t="s">
        <v>17</v>
      </c>
      <c r="C111" s="19"/>
      <c r="D111" s="18"/>
      <c r="E111" s="32">
        <f aca="true" t="shared" si="51" ref="E111:Z111">E112+E119</f>
        <v>358491</v>
      </c>
      <c r="F111" s="32">
        <f t="shared" si="51"/>
        <v>0</v>
      </c>
      <c r="G111" s="32">
        <f t="shared" si="51"/>
        <v>0</v>
      </c>
      <c r="H111" s="32">
        <f t="shared" si="51"/>
        <v>0</v>
      </c>
      <c r="I111" s="32">
        <f t="shared" si="51"/>
        <v>0</v>
      </c>
      <c r="J111" s="32">
        <f t="shared" si="51"/>
        <v>0</v>
      </c>
      <c r="K111" s="32">
        <f t="shared" si="51"/>
        <v>358491</v>
      </c>
      <c r="L111" s="32">
        <f t="shared" si="51"/>
        <v>358491</v>
      </c>
      <c r="M111" s="32">
        <f t="shared" si="51"/>
        <v>358491</v>
      </c>
      <c r="N111" s="32">
        <f t="shared" si="51"/>
        <v>0</v>
      </c>
      <c r="O111" s="32">
        <f>O112+O119</f>
        <v>0</v>
      </c>
      <c r="P111" s="32">
        <f t="shared" si="51"/>
        <v>316779</v>
      </c>
      <c r="Q111" s="32">
        <f t="shared" si="51"/>
        <v>0</v>
      </c>
      <c r="R111" s="32">
        <f t="shared" si="51"/>
        <v>0</v>
      </c>
      <c r="S111" s="32">
        <f t="shared" si="51"/>
        <v>0</v>
      </c>
      <c r="T111" s="32">
        <f t="shared" si="51"/>
        <v>0</v>
      </c>
      <c r="U111" s="32">
        <f t="shared" si="51"/>
        <v>0</v>
      </c>
      <c r="V111" s="32">
        <f t="shared" si="51"/>
        <v>316779</v>
      </c>
      <c r="W111" s="32">
        <f t="shared" si="51"/>
        <v>316779</v>
      </c>
      <c r="X111" s="32">
        <f t="shared" si="51"/>
        <v>316779</v>
      </c>
      <c r="Y111" s="32">
        <f t="shared" si="51"/>
        <v>0</v>
      </c>
      <c r="Z111" s="32">
        <f t="shared" si="51"/>
        <v>0</v>
      </c>
      <c r="AA111" s="33">
        <f t="shared" si="49"/>
        <v>88.36456145342561</v>
      </c>
      <c r="AB111" s="33" t="str">
        <f>_xlfn.IFERROR(R111*100/G111," ")</f>
        <v> </v>
      </c>
      <c r="AC111" s="34">
        <f t="shared" si="34"/>
        <v>88.36456145342561</v>
      </c>
      <c r="AD111" s="39"/>
    </row>
    <row r="112" spans="1:30" s="41" customFormat="1" ht="42.75" customHeight="1">
      <c r="A112" s="58"/>
      <c r="B112" s="12" t="s">
        <v>69</v>
      </c>
      <c r="C112" s="11"/>
      <c r="D112" s="59"/>
      <c r="E112" s="61">
        <f aca="true" t="shared" si="52" ref="E112:Z112">SUM(E113:E118)</f>
        <v>10500</v>
      </c>
      <c r="F112" s="61">
        <f t="shared" si="52"/>
        <v>0</v>
      </c>
      <c r="G112" s="61">
        <f t="shared" si="52"/>
        <v>0</v>
      </c>
      <c r="H112" s="61">
        <f t="shared" si="52"/>
        <v>0</v>
      </c>
      <c r="I112" s="61">
        <f t="shared" si="52"/>
        <v>0</v>
      </c>
      <c r="J112" s="61">
        <f t="shared" si="52"/>
        <v>0</v>
      </c>
      <c r="K112" s="61">
        <f t="shared" si="52"/>
        <v>10500</v>
      </c>
      <c r="L112" s="61">
        <f t="shared" si="52"/>
        <v>10500</v>
      </c>
      <c r="M112" s="61">
        <f t="shared" si="52"/>
        <v>10500</v>
      </c>
      <c r="N112" s="61">
        <f t="shared" si="52"/>
        <v>0</v>
      </c>
      <c r="O112" s="61">
        <f t="shared" si="52"/>
        <v>0</v>
      </c>
      <c r="P112" s="61">
        <f t="shared" si="52"/>
        <v>2938</v>
      </c>
      <c r="Q112" s="61">
        <f t="shared" si="52"/>
        <v>0</v>
      </c>
      <c r="R112" s="61">
        <f t="shared" si="52"/>
        <v>0</v>
      </c>
      <c r="S112" s="61">
        <f t="shared" si="52"/>
        <v>0</v>
      </c>
      <c r="T112" s="61">
        <f t="shared" si="52"/>
        <v>0</v>
      </c>
      <c r="U112" s="61">
        <f t="shared" si="52"/>
        <v>0</v>
      </c>
      <c r="V112" s="61">
        <f t="shared" si="52"/>
        <v>2938</v>
      </c>
      <c r="W112" s="61">
        <f t="shared" si="52"/>
        <v>2938</v>
      </c>
      <c r="X112" s="61">
        <f t="shared" si="52"/>
        <v>2938</v>
      </c>
      <c r="Y112" s="61">
        <f t="shared" si="52"/>
        <v>0</v>
      </c>
      <c r="Z112" s="61">
        <f t="shared" si="52"/>
        <v>0</v>
      </c>
      <c r="AA112" s="63">
        <f t="shared" si="49"/>
        <v>27.98095238095238</v>
      </c>
      <c r="AB112" s="63" t="str">
        <f>_xlfn.IFERROR(Q112/G112*100," ")</f>
        <v> </v>
      </c>
      <c r="AC112" s="64">
        <f t="shared" si="34"/>
        <v>27.980952380952377</v>
      </c>
      <c r="AD112" s="40"/>
    </row>
    <row r="113" spans="1:29" ht="20.25" customHeight="1">
      <c r="A113" s="42"/>
      <c r="B113" s="12"/>
      <c r="C113" s="11"/>
      <c r="D113" s="43" t="s">
        <v>77</v>
      </c>
      <c r="E113" s="44">
        <f>G113+L113</f>
        <v>4500</v>
      </c>
      <c r="F113" s="62">
        <f>G113+J113</f>
        <v>0</v>
      </c>
      <c r="G113" s="44">
        <f>H113+I113</f>
        <v>0</v>
      </c>
      <c r="H113" s="44"/>
      <c r="I113" s="44"/>
      <c r="J113" s="44"/>
      <c r="K113" s="62">
        <f>L113+O113</f>
        <v>4500</v>
      </c>
      <c r="L113" s="44">
        <f>M113+N113</f>
        <v>4500</v>
      </c>
      <c r="M113" s="44">
        <v>4500</v>
      </c>
      <c r="N113" s="44"/>
      <c r="O113" s="44"/>
      <c r="P113" s="44">
        <f>Q113+V113</f>
        <v>1416</v>
      </c>
      <c r="Q113" s="44">
        <f>R113+U113</f>
        <v>0</v>
      </c>
      <c r="R113" s="44"/>
      <c r="S113" s="44"/>
      <c r="T113" s="44"/>
      <c r="U113" s="44"/>
      <c r="V113" s="44">
        <f>W113+Z113</f>
        <v>1416</v>
      </c>
      <c r="W113" s="44">
        <f>X113+Y113</f>
        <v>1416</v>
      </c>
      <c r="X113" s="44">
        <v>1416</v>
      </c>
      <c r="Y113" s="44"/>
      <c r="Z113" s="44"/>
      <c r="AA113" s="45">
        <f t="shared" si="49"/>
        <v>31.466666666666665</v>
      </c>
      <c r="AB113" s="45" t="str">
        <f>_xlfn.IFERROR(R113*100/G113," ")</f>
        <v> </v>
      </c>
      <c r="AC113" s="46">
        <f t="shared" si="34"/>
        <v>31.466666666666665</v>
      </c>
    </row>
    <row r="114" spans="1:29" ht="20.25" customHeight="1">
      <c r="A114" s="42"/>
      <c r="B114" s="12"/>
      <c r="C114" s="11"/>
      <c r="D114" s="43" t="s">
        <v>54</v>
      </c>
      <c r="E114" s="44">
        <f>G114+L114</f>
        <v>1000</v>
      </c>
      <c r="F114" s="62">
        <f>G114+J114</f>
        <v>0</v>
      </c>
      <c r="G114" s="44">
        <f>H114+I114</f>
        <v>0</v>
      </c>
      <c r="H114" s="44"/>
      <c r="I114" s="44"/>
      <c r="J114" s="44"/>
      <c r="K114" s="62">
        <f>L114+O114</f>
        <v>1000</v>
      </c>
      <c r="L114" s="44">
        <f>M114+N114</f>
        <v>1000</v>
      </c>
      <c r="M114" s="44">
        <v>1000</v>
      </c>
      <c r="N114" s="44"/>
      <c r="O114" s="44"/>
      <c r="P114" s="44">
        <f>Q114+V114</f>
        <v>556</v>
      </c>
      <c r="Q114" s="44">
        <f>R114+U114</f>
        <v>0</v>
      </c>
      <c r="R114" s="44"/>
      <c r="S114" s="44"/>
      <c r="T114" s="44"/>
      <c r="U114" s="44"/>
      <c r="V114" s="44">
        <f>W114+Z114</f>
        <v>556</v>
      </c>
      <c r="W114" s="44">
        <f>X114+Y114</f>
        <v>556</v>
      </c>
      <c r="X114" s="44">
        <v>556</v>
      </c>
      <c r="Y114" s="44"/>
      <c r="Z114" s="44"/>
      <c r="AA114" s="45">
        <f t="shared" si="49"/>
        <v>55.6</v>
      </c>
      <c r="AB114" s="45" t="str">
        <f>_xlfn.IFERROR(R114*100/G114," ")</f>
        <v> </v>
      </c>
      <c r="AC114" s="46">
        <f t="shared" si="34"/>
        <v>55.60000000000001</v>
      </c>
    </row>
    <row r="115" spans="1:29" ht="20.25" customHeight="1">
      <c r="A115" s="42"/>
      <c r="B115" s="12"/>
      <c r="C115" s="11"/>
      <c r="D115" s="43" t="s">
        <v>72</v>
      </c>
      <c r="E115" s="44">
        <f>G115+L115</f>
        <v>1500</v>
      </c>
      <c r="F115" s="62">
        <f>G115+J115</f>
        <v>0</v>
      </c>
      <c r="G115" s="44">
        <f>H115+I115</f>
        <v>0</v>
      </c>
      <c r="H115" s="44"/>
      <c r="I115" s="44"/>
      <c r="J115" s="44"/>
      <c r="K115" s="62">
        <f>L115+O115</f>
        <v>1500</v>
      </c>
      <c r="L115" s="44">
        <f>M115+N115</f>
        <v>1500</v>
      </c>
      <c r="M115" s="44">
        <v>1500</v>
      </c>
      <c r="N115" s="44"/>
      <c r="O115" s="44"/>
      <c r="P115" s="44">
        <f>Q115+V115</f>
        <v>211</v>
      </c>
      <c r="Q115" s="44">
        <f>R115+U115</f>
        <v>0</v>
      </c>
      <c r="R115" s="44"/>
      <c r="S115" s="44"/>
      <c r="T115" s="44"/>
      <c r="U115" s="44"/>
      <c r="V115" s="44">
        <f>W115+Z115</f>
        <v>211</v>
      </c>
      <c r="W115" s="44">
        <f>X115+Y115</f>
        <v>211</v>
      </c>
      <c r="X115" s="44">
        <v>211</v>
      </c>
      <c r="Y115" s="44"/>
      <c r="Z115" s="44"/>
      <c r="AA115" s="45">
        <f t="shared" si="49"/>
        <v>14.066666666666666</v>
      </c>
      <c r="AB115" s="45" t="str">
        <f>_xlfn.IFERROR(R115*100/G115," ")</f>
        <v> </v>
      </c>
      <c r="AC115" s="46">
        <f t="shared" si="34"/>
        <v>14.066666666666666</v>
      </c>
    </row>
    <row r="116" spans="1:29" ht="20.25" customHeight="1">
      <c r="A116" s="42"/>
      <c r="B116" s="12"/>
      <c r="C116" s="11"/>
      <c r="D116" s="43" t="s">
        <v>55</v>
      </c>
      <c r="E116" s="44">
        <f>G116+L116</f>
        <v>1500</v>
      </c>
      <c r="F116" s="62">
        <f>G116+J116</f>
        <v>0</v>
      </c>
      <c r="G116" s="44">
        <f>H116+I116</f>
        <v>0</v>
      </c>
      <c r="H116" s="44"/>
      <c r="I116" s="44"/>
      <c r="J116" s="44"/>
      <c r="K116" s="62">
        <f>L116+O116</f>
        <v>1500</v>
      </c>
      <c r="L116" s="44">
        <f>M116+N116</f>
        <v>1500</v>
      </c>
      <c r="M116" s="44">
        <v>1500</v>
      </c>
      <c r="N116" s="44"/>
      <c r="O116" s="44"/>
      <c r="P116" s="44">
        <f>Q116+V116</f>
        <v>401</v>
      </c>
      <c r="Q116" s="44">
        <f>R116+U116</f>
        <v>0</v>
      </c>
      <c r="R116" s="44"/>
      <c r="S116" s="44"/>
      <c r="T116" s="44"/>
      <c r="U116" s="44"/>
      <c r="V116" s="44">
        <f>W116+Z116</f>
        <v>401</v>
      </c>
      <c r="W116" s="44">
        <f>X116+Y116</f>
        <v>401</v>
      </c>
      <c r="X116" s="44">
        <v>401</v>
      </c>
      <c r="Y116" s="44"/>
      <c r="Z116" s="44"/>
      <c r="AA116" s="45">
        <f t="shared" si="49"/>
        <v>26.733333333333334</v>
      </c>
      <c r="AB116" s="45" t="str">
        <f>_xlfn.IFERROR(R116*100/G116," ")</f>
        <v> </v>
      </c>
      <c r="AC116" s="46">
        <f t="shared" si="34"/>
        <v>26.73333333333333</v>
      </c>
    </row>
    <row r="117" spans="1:29" ht="20.25" customHeight="1">
      <c r="A117" s="42"/>
      <c r="B117" s="12"/>
      <c r="C117" s="11"/>
      <c r="D117" s="43" t="s">
        <v>56</v>
      </c>
      <c r="E117" s="44">
        <f>G117+L117</f>
        <v>1000</v>
      </c>
      <c r="F117" s="62">
        <f>G117+J117</f>
        <v>0</v>
      </c>
      <c r="G117" s="44">
        <f>H117+I117</f>
        <v>0</v>
      </c>
      <c r="H117" s="44"/>
      <c r="I117" s="44"/>
      <c r="J117" s="44"/>
      <c r="K117" s="62">
        <f>L117+O117</f>
        <v>1000</v>
      </c>
      <c r="L117" s="44">
        <f>M117+N117</f>
        <v>1000</v>
      </c>
      <c r="M117" s="44">
        <v>1000</v>
      </c>
      <c r="N117" s="44"/>
      <c r="O117" s="44"/>
      <c r="P117" s="44">
        <f>Q117+V117</f>
        <v>185</v>
      </c>
      <c r="Q117" s="44">
        <f>R117+U117</f>
        <v>0</v>
      </c>
      <c r="R117" s="44"/>
      <c r="S117" s="44"/>
      <c r="T117" s="44"/>
      <c r="U117" s="44"/>
      <c r="V117" s="44">
        <f>W117+Z117</f>
        <v>185</v>
      </c>
      <c r="W117" s="44">
        <f>X117+Y117</f>
        <v>185</v>
      </c>
      <c r="X117" s="44">
        <v>185</v>
      </c>
      <c r="Y117" s="44"/>
      <c r="Z117" s="44"/>
      <c r="AA117" s="45">
        <f t="shared" si="49"/>
        <v>18.5</v>
      </c>
      <c r="AB117" s="45" t="str">
        <f>_xlfn.IFERROR(R117*100/G117," ")</f>
        <v> </v>
      </c>
      <c r="AC117" s="46">
        <f t="shared" si="34"/>
        <v>18.5</v>
      </c>
    </row>
    <row r="118" spans="1:29" ht="20.25" customHeight="1">
      <c r="A118" s="42"/>
      <c r="B118" s="12"/>
      <c r="C118" s="11"/>
      <c r="D118" s="43" t="s">
        <v>57</v>
      </c>
      <c r="E118" s="44">
        <f>G118+L118</f>
        <v>1000</v>
      </c>
      <c r="F118" s="62">
        <f>G118+J118</f>
        <v>0</v>
      </c>
      <c r="G118" s="44">
        <f>H118+I118</f>
        <v>0</v>
      </c>
      <c r="H118" s="44"/>
      <c r="I118" s="44"/>
      <c r="J118" s="44"/>
      <c r="K118" s="62">
        <f>L118+O118</f>
        <v>1000</v>
      </c>
      <c r="L118" s="44">
        <f>M118+N118</f>
        <v>1000</v>
      </c>
      <c r="M118" s="44">
        <v>1000</v>
      </c>
      <c r="N118" s="44"/>
      <c r="O118" s="44"/>
      <c r="P118" s="44">
        <f>Q118+V118</f>
        <v>169</v>
      </c>
      <c r="Q118" s="44">
        <f>R118+U118</f>
        <v>0</v>
      </c>
      <c r="R118" s="44"/>
      <c r="S118" s="44"/>
      <c r="T118" s="44"/>
      <c r="U118" s="44"/>
      <c r="V118" s="44">
        <f>W118+Z118</f>
        <v>169</v>
      </c>
      <c r="W118" s="44">
        <f>X118+Y118</f>
        <v>169</v>
      </c>
      <c r="X118" s="44">
        <v>169</v>
      </c>
      <c r="Y118" s="44"/>
      <c r="Z118" s="44"/>
      <c r="AA118" s="45">
        <f t="shared" si="49"/>
        <v>16.9</v>
      </c>
      <c r="AB118" s="45" t="str">
        <f>_xlfn.IFERROR(R118*100/G118," ")</f>
        <v> </v>
      </c>
      <c r="AC118" s="46">
        <f t="shared" si="34"/>
        <v>16.900000000000002</v>
      </c>
    </row>
    <row r="119" spans="1:30" s="41" customFormat="1" ht="82.5">
      <c r="A119" s="67"/>
      <c r="B119" s="59" t="s">
        <v>126</v>
      </c>
      <c r="C119" s="68"/>
      <c r="D119" s="69"/>
      <c r="E119" s="70">
        <f aca="true" t="shared" si="53" ref="E119:Z119">SUM(E120:E125)</f>
        <v>347991</v>
      </c>
      <c r="F119" s="70">
        <f t="shared" si="53"/>
        <v>0</v>
      </c>
      <c r="G119" s="70">
        <f t="shared" si="53"/>
        <v>0</v>
      </c>
      <c r="H119" s="70">
        <f t="shared" si="53"/>
        <v>0</v>
      </c>
      <c r="I119" s="70">
        <f t="shared" si="53"/>
        <v>0</v>
      </c>
      <c r="J119" s="70">
        <f t="shared" si="53"/>
        <v>0</v>
      </c>
      <c r="K119" s="70">
        <f t="shared" si="53"/>
        <v>347991</v>
      </c>
      <c r="L119" s="70">
        <f t="shared" si="53"/>
        <v>347991</v>
      </c>
      <c r="M119" s="70">
        <f t="shared" si="53"/>
        <v>347991</v>
      </c>
      <c r="N119" s="70">
        <f t="shared" si="53"/>
        <v>0</v>
      </c>
      <c r="O119" s="70">
        <f t="shared" si="53"/>
        <v>0</v>
      </c>
      <c r="P119" s="70">
        <f t="shared" si="53"/>
        <v>313841</v>
      </c>
      <c r="Q119" s="70">
        <f t="shared" si="53"/>
        <v>0</v>
      </c>
      <c r="R119" s="70">
        <f t="shared" si="53"/>
        <v>0</v>
      </c>
      <c r="S119" s="70">
        <f t="shared" si="53"/>
        <v>0</v>
      </c>
      <c r="T119" s="70">
        <f t="shared" si="53"/>
        <v>0</v>
      </c>
      <c r="U119" s="70">
        <f t="shared" si="53"/>
        <v>0</v>
      </c>
      <c r="V119" s="70">
        <f t="shared" si="53"/>
        <v>313841</v>
      </c>
      <c r="W119" s="70">
        <f t="shared" si="53"/>
        <v>313841</v>
      </c>
      <c r="X119" s="70">
        <f t="shared" si="53"/>
        <v>313841</v>
      </c>
      <c r="Y119" s="70">
        <f t="shared" si="53"/>
        <v>0</v>
      </c>
      <c r="Z119" s="70">
        <f t="shared" si="53"/>
        <v>0</v>
      </c>
      <c r="AA119" s="71">
        <f t="shared" si="49"/>
        <v>90.1865278125009</v>
      </c>
      <c r="AB119" s="71" t="str">
        <f>_xlfn.IFERROR(Q119/G119*100," ")</f>
        <v> </v>
      </c>
      <c r="AC119" s="72">
        <f t="shared" si="34"/>
        <v>90.1865278125009</v>
      </c>
      <c r="AD119" s="40"/>
    </row>
    <row r="120" spans="1:31" ht="20.25" customHeight="1">
      <c r="A120" s="42"/>
      <c r="B120" s="12"/>
      <c r="C120" s="11"/>
      <c r="D120" s="43" t="s">
        <v>77</v>
      </c>
      <c r="E120" s="44">
        <f aca="true" t="shared" si="54" ref="E120:E125">G120+L120</f>
        <v>185651</v>
      </c>
      <c r="F120" s="62">
        <f aca="true" t="shared" si="55" ref="F120:F125">G120+J120</f>
        <v>0</v>
      </c>
      <c r="G120" s="44">
        <f aca="true" t="shared" si="56" ref="G120:G125">H120+I120</f>
        <v>0</v>
      </c>
      <c r="H120" s="44"/>
      <c r="I120" s="44"/>
      <c r="J120" s="44"/>
      <c r="K120" s="62">
        <f aca="true" t="shared" si="57" ref="K120:K125">L120+O120</f>
        <v>185651</v>
      </c>
      <c r="L120" s="44">
        <f aca="true" t="shared" si="58" ref="L120:L125">M120+N120</f>
        <v>185651</v>
      </c>
      <c r="M120" s="44">
        <v>185651</v>
      </c>
      <c r="N120" s="44"/>
      <c r="O120" s="44"/>
      <c r="P120" s="44">
        <f aca="true" t="shared" si="59" ref="P120:P125">Q120+V120</f>
        <v>204441</v>
      </c>
      <c r="Q120" s="44">
        <f aca="true" t="shared" si="60" ref="Q120:Q125">R120+U120</f>
        <v>0</v>
      </c>
      <c r="R120" s="44"/>
      <c r="S120" s="44"/>
      <c r="T120" s="44"/>
      <c r="U120" s="44"/>
      <c r="V120" s="44">
        <f aca="true" t="shared" si="61" ref="V120:V125">W120+Z120</f>
        <v>204441</v>
      </c>
      <c r="W120" s="44">
        <f aca="true" t="shared" si="62" ref="W120:W125">X120+Y120</f>
        <v>204441</v>
      </c>
      <c r="X120" s="44">
        <v>204441</v>
      </c>
      <c r="Y120" s="44"/>
      <c r="Z120" s="44"/>
      <c r="AA120" s="45">
        <f t="shared" si="49"/>
        <v>110.12114128122121</v>
      </c>
      <c r="AB120" s="45" t="str">
        <f aca="true" t="shared" si="63" ref="AB120:AB125">_xlfn.IFERROR(R120*100/G120," ")</f>
        <v> </v>
      </c>
      <c r="AC120" s="46">
        <f t="shared" si="34"/>
        <v>110.12114128122121</v>
      </c>
      <c r="AE120" s="23">
        <v>32129.208</v>
      </c>
    </row>
    <row r="121" spans="1:31" ht="20.25" customHeight="1">
      <c r="A121" s="42"/>
      <c r="B121" s="12"/>
      <c r="C121" s="11"/>
      <c r="D121" s="43" t="s">
        <v>54</v>
      </c>
      <c r="E121" s="44">
        <f t="shared" si="54"/>
        <v>65129</v>
      </c>
      <c r="F121" s="62">
        <f t="shared" si="55"/>
        <v>0</v>
      </c>
      <c r="G121" s="44">
        <f t="shared" si="56"/>
        <v>0</v>
      </c>
      <c r="H121" s="44"/>
      <c r="I121" s="44"/>
      <c r="J121" s="44"/>
      <c r="K121" s="62">
        <f t="shared" si="57"/>
        <v>65129</v>
      </c>
      <c r="L121" s="44">
        <f t="shared" si="58"/>
        <v>65129</v>
      </c>
      <c r="M121" s="44">
        <v>65129</v>
      </c>
      <c r="N121" s="44"/>
      <c r="O121" s="44"/>
      <c r="P121" s="44">
        <f t="shared" si="59"/>
        <v>46577</v>
      </c>
      <c r="Q121" s="44">
        <f t="shared" si="60"/>
        <v>0</v>
      </c>
      <c r="R121" s="44"/>
      <c r="S121" s="44"/>
      <c r="T121" s="44"/>
      <c r="U121" s="44"/>
      <c r="V121" s="44">
        <f t="shared" si="61"/>
        <v>46577</v>
      </c>
      <c r="W121" s="44">
        <f t="shared" si="62"/>
        <v>46577</v>
      </c>
      <c r="X121" s="44">
        <v>46577</v>
      </c>
      <c r="Y121" s="44"/>
      <c r="Z121" s="44"/>
      <c r="AA121" s="45">
        <f t="shared" si="49"/>
        <v>71.51499332094765</v>
      </c>
      <c r="AB121" s="45" t="str">
        <f t="shared" si="63"/>
        <v> </v>
      </c>
      <c r="AC121" s="46">
        <f t="shared" si="34"/>
        <v>71.51499332094767</v>
      </c>
      <c r="AE121" s="23">
        <v>30274.394000000004</v>
      </c>
    </row>
    <row r="122" spans="1:31" ht="20.25" customHeight="1">
      <c r="A122" s="42"/>
      <c r="B122" s="12"/>
      <c r="C122" s="11"/>
      <c r="D122" s="43" t="s">
        <v>72</v>
      </c>
      <c r="E122" s="44">
        <f t="shared" si="54"/>
        <v>38430</v>
      </c>
      <c r="F122" s="62">
        <f t="shared" si="55"/>
        <v>0</v>
      </c>
      <c r="G122" s="44">
        <f t="shared" si="56"/>
        <v>0</v>
      </c>
      <c r="H122" s="44"/>
      <c r="I122" s="44"/>
      <c r="J122" s="44"/>
      <c r="K122" s="62">
        <f t="shared" si="57"/>
        <v>38430</v>
      </c>
      <c r="L122" s="44">
        <f t="shared" si="58"/>
        <v>38430</v>
      </c>
      <c r="M122" s="44">
        <v>38430</v>
      </c>
      <c r="N122" s="44"/>
      <c r="O122" s="44"/>
      <c r="P122" s="44">
        <f t="shared" si="59"/>
        <v>21046</v>
      </c>
      <c r="Q122" s="44">
        <f t="shared" si="60"/>
        <v>0</v>
      </c>
      <c r="R122" s="44"/>
      <c r="S122" s="44"/>
      <c r="T122" s="44"/>
      <c r="U122" s="44"/>
      <c r="V122" s="44">
        <f t="shared" si="61"/>
        <v>21046</v>
      </c>
      <c r="W122" s="44">
        <f t="shared" si="62"/>
        <v>21046</v>
      </c>
      <c r="X122" s="44">
        <v>21046</v>
      </c>
      <c r="Y122" s="44"/>
      <c r="Z122" s="44"/>
      <c r="AA122" s="45">
        <f t="shared" si="49"/>
        <v>54.764506895654435</v>
      </c>
      <c r="AB122" s="45" t="str">
        <f t="shared" si="63"/>
        <v> </v>
      </c>
      <c r="AC122" s="46">
        <f t="shared" si="34"/>
        <v>54.76450689565444</v>
      </c>
      <c r="AE122" s="23">
        <v>18204.243131</v>
      </c>
    </row>
    <row r="123" spans="1:31" ht="20.25" customHeight="1">
      <c r="A123" s="42"/>
      <c r="B123" s="12"/>
      <c r="C123" s="11"/>
      <c r="D123" s="43" t="s">
        <v>55</v>
      </c>
      <c r="E123" s="44">
        <f t="shared" si="54"/>
        <v>40989</v>
      </c>
      <c r="F123" s="62">
        <f t="shared" si="55"/>
        <v>0</v>
      </c>
      <c r="G123" s="44">
        <f t="shared" si="56"/>
        <v>0</v>
      </c>
      <c r="H123" s="44"/>
      <c r="I123" s="44"/>
      <c r="J123" s="44"/>
      <c r="K123" s="62">
        <f t="shared" si="57"/>
        <v>40989</v>
      </c>
      <c r="L123" s="44">
        <f t="shared" si="58"/>
        <v>40989</v>
      </c>
      <c r="M123" s="44">
        <v>40989</v>
      </c>
      <c r="N123" s="44"/>
      <c r="O123" s="44"/>
      <c r="P123" s="44">
        <f t="shared" si="59"/>
        <v>31756</v>
      </c>
      <c r="Q123" s="44">
        <f t="shared" si="60"/>
        <v>0</v>
      </c>
      <c r="R123" s="44"/>
      <c r="S123" s="44"/>
      <c r="T123" s="44"/>
      <c r="U123" s="44"/>
      <c r="V123" s="44">
        <f t="shared" si="61"/>
        <v>31756</v>
      </c>
      <c r="W123" s="44">
        <f t="shared" si="62"/>
        <v>31756</v>
      </c>
      <c r="X123" s="44">
        <v>31756</v>
      </c>
      <c r="Y123" s="44"/>
      <c r="Z123" s="44"/>
      <c r="AA123" s="45">
        <f t="shared" si="49"/>
        <v>77.47444436312182</v>
      </c>
      <c r="AB123" s="45" t="str">
        <f t="shared" si="63"/>
        <v> </v>
      </c>
      <c r="AC123" s="46">
        <f t="shared" si="34"/>
        <v>77.4744443631218</v>
      </c>
      <c r="AE123" s="23">
        <v>19486.43136</v>
      </c>
    </row>
    <row r="124" spans="1:31" ht="20.25" customHeight="1">
      <c r="A124" s="42"/>
      <c r="B124" s="12"/>
      <c r="C124" s="11"/>
      <c r="D124" s="43" t="s">
        <v>56</v>
      </c>
      <c r="E124" s="44">
        <f t="shared" si="54"/>
        <v>17004</v>
      </c>
      <c r="F124" s="62">
        <f t="shared" si="55"/>
        <v>0</v>
      </c>
      <c r="G124" s="44">
        <f t="shared" si="56"/>
        <v>0</v>
      </c>
      <c r="H124" s="44"/>
      <c r="I124" s="44"/>
      <c r="J124" s="44"/>
      <c r="K124" s="62">
        <f t="shared" si="57"/>
        <v>17004</v>
      </c>
      <c r="L124" s="44">
        <f t="shared" si="58"/>
        <v>17004</v>
      </c>
      <c r="M124" s="44">
        <v>17004</v>
      </c>
      <c r="N124" s="44"/>
      <c r="O124" s="44"/>
      <c r="P124" s="44">
        <f t="shared" si="59"/>
        <v>9904</v>
      </c>
      <c r="Q124" s="44">
        <f t="shared" si="60"/>
        <v>0</v>
      </c>
      <c r="R124" s="44"/>
      <c r="S124" s="44"/>
      <c r="T124" s="44"/>
      <c r="U124" s="44"/>
      <c r="V124" s="44">
        <f t="shared" si="61"/>
        <v>9904</v>
      </c>
      <c r="W124" s="44">
        <f t="shared" si="62"/>
        <v>9904</v>
      </c>
      <c r="X124" s="44">
        <v>9904</v>
      </c>
      <c r="Y124" s="44"/>
      <c r="Z124" s="44"/>
      <c r="AA124" s="45">
        <f t="shared" si="49"/>
        <v>58.24511879557751</v>
      </c>
      <c r="AB124" s="45" t="str">
        <f t="shared" si="63"/>
        <v> </v>
      </c>
      <c r="AC124" s="46">
        <f t="shared" si="34"/>
        <v>58.24511879557751</v>
      </c>
      <c r="AE124" s="23">
        <v>11333.964</v>
      </c>
    </row>
    <row r="125" spans="1:31" ht="20.25" customHeight="1" thickBot="1">
      <c r="A125" s="47"/>
      <c r="B125" s="73"/>
      <c r="C125" s="74"/>
      <c r="D125" s="75" t="s">
        <v>57</v>
      </c>
      <c r="E125" s="76">
        <f t="shared" si="54"/>
        <v>788</v>
      </c>
      <c r="F125" s="77">
        <f t="shared" si="55"/>
        <v>0</v>
      </c>
      <c r="G125" s="76">
        <f t="shared" si="56"/>
        <v>0</v>
      </c>
      <c r="H125" s="76"/>
      <c r="I125" s="76"/>
      <c r="J125" s="76"/>
      <c r="K125" s="77">
        <f t="shared" si="57"/>
        <v>788</v>
      </c>
      <c r="L125" s="76">
        <f t="shared" si="58"/>
        <v>788</v>
      </c>
      <c r="M125" s="76">
        <v>788</v>
      </c>
      <c r="N125" s="76"/>
      <c r="O125" s="76"/>
      <c r="P125" s="76">
        <f t="shared" si="59"/>
        <v>117</v>
      </c>
      <c r="Q125" s="76">
        <f t="shared" si="60"/>
        <v>0</v>
      </c>
      <c r="R125" s="76"/>
      <c r="S125" s="76"/>
      <c r="T125" s="76"/>
      <c r="U125" s="76"/>
      <c r="V125" s="76">
        <f t="shared" si="61"/>
        <v>117</v>
      </c>
      <c r="W125" s="76">
        <f t="shared" si="62"/>
        <v>117</v>
      </c>
      <c r="X125" s="76">
        <v>117</v>
      </c>
      <c r="Y125" s="76"/>
      <c r="Z125" s="76"/>
      <c r="AA125" s="78">
        <f t="shared" si="49"/>
        <v>14.847715736040609</v>
      </c>
      <c r="AB125" s="78" t="str">
        <f t="shared" si="63"/>
        <v> </v>
      </c>
      <c r="AC125" s="79">
        <f t="shared" si="34"/>
        <v>14.847715736040609</v>
      </c>
      <c r="AE125" s="23">
        <v>10145.435</v>
      </c>
    </row>
  </sheetData>
  <sheetProtection/>
  <mergeCells count="35">
    <mergeCell ref="A1:B1"/>
    <mergeCell ref="A3:AC3"/>
    <mergeCell ref="A4:AC4"/>
    <mergeCell ref="A5:A9"/>
    <mergeCell ref="B5:B9"/>
    <mergeCell ref="C5:C9"/>
    <mergeCell ref="D5:D9"/>
    <mergeCell ref="E5:O5"/>
    <mergeCell ref="P5:Z5"/>
    <mergeCell ref="AA5:AC5"/>
    <mergeCell ref="A2:B2"/>
    <mergeCell ref="AB7:AB9"/>
    <mergeCell ref="AC7:AC9"/>
    <mergeCell ref="F8:F9"/>
    <mergeCell ref="G8:I8"/>
    <mergeCell ref="J8:J9"/>
    <mergeCell ref="E6:E9"/>
    <mergeCell ref="F6:O6"/>
    <mergeCell ref="P6:P9"/>
    <mergeCell ref="Q6:Z6"/>
    <mergeCell ref="AA6:AA9"/>
    <mergeCell ref="U8:U9"/>
    <mergeCell ref="V8:V9"/>
    <mergeCell ref="W8:Y8"/>
    <mergeCell ref="Z8:Z9"/>
    <mergeCell ref="K8:K9"/>
    <mergeCell ref="L8:N8"/>
    <mergeCell ref="O8:O9"/>
    <mergeCell ref="Q8:Q9"/>
    <mergeCell ref="R8:T8"/>
    <mergeCell ref="AB6:AC6"/>
    <mergeCell ref="F7:J7"/>
    <mergeCell ref="K7:O7"/>
    <mergeCell ref="Q7:U7"/>
    <mergeCell ref="V7:Z7"/>
  </mergeCells>
  <printOptions/>
  <pageMargins left="0.38" right="0.21" top="0.75" bottom="0.75" header="0.36" footer="0.3"/>
  <pageSetup fitToHeight="0" fitToWidth="1" horizontalDpi="600" verticalDpi="600" orientation="landscape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2023-12-14T10:52:59Z</cp:lastPrinted>
  <dcterms:created xsi:type="dcterms:W3CDTF">2018-03-22T02:58:04Z</dcterms:created>
  <dcterms:modified xsi:type="dcterms:W3CDTF">2024-01-26T07:54:35Z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