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0" sheetId="2" r:id="rId2"/>
  </sheets>
  <definedNames>
    <definedName name="_xlfn.IFERROR" hidden="1">#NAME?</definedName>
  </definedNames>
  <calcPr fullCalcOnLoad="1"/>
</workbook>
</file>

<file path=xl/comments2.xml><?xml version="1.0" encoding="utf-8"?>
<comments xmlns="http://schemas.openxmlformats.org/spreadsheetml/2006/main">
  <authors>
    <author>welcome</author>
  </authors>
  <commentList>
    <comment ref="C19" authorId="0">
      <text>
        <r>
          <rPr>
            <b/>
            <sz val="9"/>
            <rFont val="Tahoma"/>
            <family val="2"/>
          </rPr>
          <t>welcome:</t>
        </r>
        <r>
          <rPr>
            <sz val="9"/>
            <rFont val="Tahoma"/>
            <family val="2"/>
          </rPr>
          <t xml:space="preserve">
trừ 100 tỷ của Thủ thiêm</t>
        </r>
      </text>
    </comment>
  </commentList>
</comments>
</file>

<file path=xl/sharedStrings.xml><?xml version="1.0" encoding="utf-8"?>
<sst xmlns="http://schemas.openxmlformats.org/spreadsheetml/2006/main" count="66" uniqueCount="57">
  <si>
    <t>Đơn vị: Triệu đồng</t>
  </si>
  <si>
    <t>STT</t>
  </si>
  <si>
    <t>NỘI DUNG</t>
  </si>
  <si>
    <t>DỰ TOÁN NĂM</t>
  </si>
  <si>
    <t>CÙNG KỲ NĂM TRƯỚC</t>
  </si>
  <si>
    <t>A</t>
  </si>
  <si>
    <t>B</t>
  </si>
  <si>
    <t>3=2/1</t>
  </si>
  <si>
    <t>I</t>
  </si>
  <si>
    <t>Thu nội địa</t>
  </si>
  <si>
    <t>Thu từ dầu thô</t>
  </si>
  <si>
    <t>Thu viện trợ</t>
  </si>
  <si>
    <t>II</t>
  </si>
  <si>
    <t>III</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</si>
  <si>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</si>
  <si>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</si>
  <si>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</si>
  <si>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</si>
  <si>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</si>
  <si>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</si>
  <si>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</si>
  <si>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</si>
  <si>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</si>
  <si>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</si>
  <si>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</si>
  <si>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</si>
  <si>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</si>
  <si>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</si>
  <si>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</si>
  <si>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</si>
  <si>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</si>
  <si>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hoạt động xuất nhập khẩu</t>
  </si>
  <si>
    <t>Thuế giá trị gia tăng thu từ hàng hóa nhập khẩu</t>
  </si>
  <si>
    <t>Thuế xuất khẩu</t>
  </si>
  <si>
    <t>Thuế nhập khẩu</t>
  </si>
  <si>
    <t>Thuế tiêu tiêu thụ đặc biệt thu từ hàng hóa nhập khẩu</t>
  </si>
  <si>
    <t>Thuế bảo vệ môi trường thu từ hàng hóa nhập khẩu</t>
  </si>
  <si>
    <t>Thu khác</t>
  </si>
  <si>
    <t>IV</t>
  </si>
  <si>
    <t>Biểu số 60/CK-NSNN</t>
  </si>
  <si>
    <t>UBND THÀNH PHỐ HỒ CHÍ MINH</t>
  </si>
  <si>
    <t>CÙNG KỲ</t>
  </si>
  <si>
    <t>Thuế XNK, thuế TTĐB hàng hóa nhập khẩu</t>
  </si>
  <si>
    <t>V</t>
  </si>
  <si>
    <t>SO SÁNH THỰC HIỆN VỚI (%)</t>
  </si>
  <si>
    <t>Thu chuyển nguồn từ năm trước sang</t>
  </si>
  <si>
    <t>Thu bổ sung từ ngân sách cấp trên</t>
  </si>
  <si>
    <t>TỔNG THU NSNN TRÊN ĐỊA BÀN (không kể GTGC, các khoản chuyển giao giữa các cấp NS địa phương)</t>
  </si>
  <si>
    <t>THU NSĐP (không kể GTGC, các khoản chuyển giao giữa các cấp NS địa phương)</t>
  </si>
  <si>
    <t>Thu NSĐP theo phân cấp:</t>
  </si>
  <si>
    <t>- Từ các khoản thu phân chia</t>
  </si>
  <si>
    <t>- Các khoản thu NSĐP được hưởng 100%</t>
  </si>
  <si>
    <t>Thu bổ sung từ nguồn cải cách tiền lương đưa vào cân đối chi thường xuyên</t>
  </si>
  <si>
    <t>Các khoản huy động, đóng góp</t>
  </si>
  <si>
    <t>Thu từ quỹ đất công ích, thu hoa lợi công sản khác, thu từ bán tài sản nhà nước và thu khác</t>
  </si>
  <si>
    <t xml:space="preserve">THỰC HIỆN </t>
  </si>
  <si>
    <t>TÌNH HÌNH THỰC HIỆN THU NGÂN SÁCH NHÀ NƯỚC 3 THÁNG NĂM 2022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</si>
</sst>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s>
  <fonts count="55">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i/>
      <sz val="11"/>
      <color indexed="8"/>
      <name val="Times New Roman"/>
      <family val="1"/>
    </font>
    <font>
      <b/>
      <sz val="11"/>
      <color indexed="8"/>
      <name val="Times New Roman"/>
      <family val="1"/>
    </font>
    <font>
      <b/>
      <sz val="12"/>
      <color indexed="8"/>
      <name val="Times New Roman"/>
      <family val="1"/>
    </font>
    <font>
      <b/>
      <sz val="14"/>
      <color indexed="8"/>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i/>
      <sz val="11"/>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i/>
      <sz val="10"/>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000000"/>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Font="1" applyAlignment="1">
      <alignment/>
    </xf>
    <xf numFmtId="0" fontId="46" fillId="33" borderId="0" xfId="0" applyFont="1" applyFill="1" applyAlignment="1">
      <alignment vertical="center"/>
    </xf>
    <xf numFmtId="0" fontId="47" fillId="33" borderId="0" xfId="0" applyFont="1" applyFill="1" applyAlignment="1">
      <alignment vertical="center"/>
    </xf>
    <xf numFmtId="0" fontId="47" fillId="0" borderId="0" xfId="0" applyFont="1" applyFill="1" applyAlignment="1">
      <alignment vertical="center"/>
    </xf>
    <xf numFmtId="3" fontId="47" fillId="0" borderId="0" xfId="0" applyNumberFormat="1" applyFont="1" applyFill="1" applyAlignment="1">
      <alignment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3" fontId="2" fillId="0"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3" fontId="3" fillId="0" borderId="10"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3" fontId="47" fillId="33" borderId="0" xfId="0" applyNumberFormat="1" applyFont="1" applyFill="1" applyAlignment="1">
      <alignment vertical="center"/>
    </xf>
    <xf numFmtId="0" fontId="3"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48" fillId="33" borderId="0" xfId="0" applyFont="1" applyFill="1" applyAlignment="1">
      <alignment vertical="center"/>
    </xf>
    <xf numFmtId="0" fontId="49" fillId="33" borderId="0" xfId="0" applyFont="1" applyFill="1" applyAlignment="1">
      <alignment vertical="center"/>
    </xf>
    <xf numFmtId="0" fontId="4" fillId="33" borderId="10" xfId="0" applyFont="1" applyFill="1" applyBorder="1" applyAlignment="1" quotePrefix="1">
      <alignment horizontal="justify" vertical="center" wrapText="1"/>
    </xf>
    <xf numFmtId="0" fontId="47" fillId="33" borderId="10" xfId="0" applyFont="1" applyFill="1" applyBorder="1" applyAlignment="1">
      <alignment vertical="center"/>
    </xf>
    <xf numFmtId="3" fontId="47" fillId="0" borderId="10" xfId="0" applyNumberFormat="1" applyFont="1" applyFill="1" applyBorder="1" applyAlignment="1">
      <alignment vertical="center"/>
    </xf>
    <xf numFmtId="3" fontId="47" fillId="0" borderId="11" xfId="0" applyNumberFormat="1" applyFont="1" applyFill="1" applyBorder="1" applyAlignment="1">
      <alignment vertical="center"/>
    </xf>
    <xf numFmtId="4" fontId="47" fillId="33" borderId="10" xfId="0" applyNumberFormat="1" applyFont="1" applyFill="1" applyBorder="1" applyAlignment="1">
      <alignment vertical="center"/>
    </xf>
    <xf numFmtId="0" fontId="47" fillId="33" borderId="10" xfId="0" applyFont="1" applyFill="1" applyBorder="1" applyAlignment="1">
      <alignment vertical="center" wrapText="1"/>
    </xf>
    <xf numFmtId="0" fontId="47" fillId="0" borderId="10" xfId="0" applyFont="1" applyFill="1" applyBorder="1" applyAlignment="1">
      <alignment vertical="center"/>
    </xf>
    <xf numFmtId="164" fontId="47" fillId="0" borderId="10" xfId="42" applyNumberFormat="1" applyFont="1" applyFill="1" applyBorder="1" applyAlignment="1">
      <alignment vertical="center"/>
    </xf>
    <xf numFmtId="0" fontId="2" fillId="33"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0" fontId="50" fillId="33" borderId="10" xfId="0" applyFont="1" applyFill="1" applyBorder="1" applyAlignment="1">
      <alignment horizontal="center" vertical="center"/>
    </xf>
    <xf numFmtId="0" fontId="47" fillId="33" borderId="10" xfId="0" applyFont="1" applyFill="1" applyBorder="1" applyAlignment="1">
      <alignment horizontal="center" vertical="center"/>
    </xf>
    <xf numFmtId="3" fontId="47" fillId="0" borderId="10" xfId="0" applyNumberFormat="1" applyFont="1" applyFill="1" applyBorder="1" applyAlignment="1">
      <alignment horizontal="right" vertical="center" wrapText="1"/>
    </xf>
    <xf numFmtId="4" fontId="47" fillId="33" borderId="10" xfId="0" applyNumberFormat="1" applyFont="1" applyFill="1" applyBorder="1" applyAlignment="1">
      <alignment horizontal="right" vertical="center" wrapText="1"/>
    </xf>
    <xf numFmtId="3" fontId="48" fillId="0" borderId="10" xfId="0" applyNumberFormat="1" applyFont="1" applyFill="1" applyBorder="1" applyAlignment="1">
      <alignment horizontal="right" vertical="center" wrapText="1"/>
    </xf>
    <xf numFmtId="4" fontId="48" fillId="33" borderId="10" xfId="0" applyNumberFormat="1" applyFont="1" applyFill="1" applyBorder="1" applyAlignment="1">
      <alignment horizontal="right" vertical="center" wrapText="1"/>
    </xf>
    <xf numFmtId="3" fontId="47" fillId="0" borderId="10" xfId="0" applyNumberFormat="1" applyFont="1" applyFill="1" applyBorder="1" applyAlignment="1">
      <alignment vertical="center" wrapText="1"/>
    </xf>
    <xf numFmtId="3" fontId="49" fillId="0" borderId="10" xfId="0" applyNumberFormat="1" applyFont="1" applyFill="1" applyBorder="1" applyAlignment="1">
      <alignment horizontal="right" vertical="center" wrapText="1"/>
    </xf>
    <xf numFmtId="4" fontId="49" fillId="33" borderId="10" xfId="0" applyNumberFormat="1" applyFont="1" applyFill="1" applyBorder="1" applyAlignment="1">
      <alignment horizontal="right" vertical="center" wrapText="1"/>
    </xf>
    <xf numFmtId="3" fontId="48" fillId="0" borderId="12" xfId="0" applyNumberFormat="1" applyFont="1" applyFill="1" applyBorder="1" applyAlignment="1">
      <alignment vertical="center" wrapText="1"/>
    </xf>
    <xf numFmtId="0" fontId="49" fillId="33" borderId="10" xfId="0" applyFont="1" applyFill="1" applyBorder="1" applyAlignment="1">
      <alignment vertical="center"/>
    </xf>
    <xf numFmtId="0" fontId="51" fillId="33" borderId="0" xfId="0" applyFont="1" applyFill="1" applyAlignment="1">
      <alignment horizontal="left" vertical="center" wrapText="1"/>
    </xf>
    <xf numFmtId="0" fontId="51" fillId="33" borderId="0" xfId="0" applyFont="1" applyFill="1" applyAlignment="1">
      <alignment horizontal="right" vertical="center" wrapText="1"/>
    </xf>
    <xf numFmtId="0" fontId="52" fillId="33" borderId="0" xfId="0" applyFont="1" applyFill="1" applyAlignment="1">
      <alignment horizontal="center" vertical="center"/>
    </xf>
    <xf numFmtId="0" fontId="53" fillId="33" borderId="0"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H45"/>
  <sheetViews>
    <sheetView tabSelected="1" zoomScalePageLayoutView="0" workbookViewId="0" topLeftCell="A1">
      <selection activeCell="E4" sqref="E4:E5"/>
    </sheetView>
  </sheetViews>
  <sheetFormatPr defaultColWidth="9.140625" defaultRowHeight="15"/>
  <cols>
    <col min="1" max="1" width="5.8515625" style="2" customWidth="1"/>
    <col min="2" max="2" width="45.140625" style="2" customWidth="1"/>
    <col min="3" max="5" width="14.7109375" style="3" customWidth="1"/>
    <col min="6" max="7" width="11.57421875" style="2" customWidth="1"/>
    <col min="8" max="16384" width="9.140625" style="2" customWidth="1"/>
  </cols>
  <sheetData>
    <row r="1" spans="1:7" s="1" customFormat="1" ht="15.75">
      <c r="A1" s="41" t="s">
        <v>40</v>
      </c>
      <c r="B1" s="41"/>
      <c r="C1" s="41"/>
      <c r="D1" s="41"/>
      <c r="E1" s="42" t="s">
        <v>39</v>
      </c>
      <c r="F1" s="42"/>
      <c r="G1" s="42"/>
    </row>
    <row r="2" spans="1:7" ht="24.75" customHeight="1">
      <c r="A2" s="43" t="s">
        <v>56</v>
      </c>
      <c r="B2" s="43"/>
      <c r="C2" s="43"/>
      <c r="D2" s="43"/>
      <c r="E2" s="43"/>
      <c r="F2" s="43"/>
      <c r="G2" s="43"/>
    </row>
    <row r="3" spans="5:7" ht="15">
      <c r="E3" s="4"/>
      <c r="F3" s="44" t="s">
        <v>0</v>
      </c>
      <c r="G3" s="44"/>
    </row>
    <row r="4" spans="1:7" ht="41.25" customHeight="1">
      <c r="A4" s="45" t="s">
        <v>1</v>
      </c>
      <c r="B4" s="45" t="s">
        <v>2</v>
      </c>
      <c r="C4" s="46" t="s">
        <v>41</v>
      </c>
      <c r="D4" s="46" t="s">
        <v>3</v>
      </c>
      <c r="E4" s="46" t="s">
        <v>55</v>
      </c>
      <c r="F4" s="45" t="s">
        <v>44</v>
      </c>
      <c r="G4" s="45"/>
    </row>
    <row r="5" spans="1:7" ht="42.75">
      <c r="A5" s="45"/>
      <c r="B5" s="45"/>
      <c r="C5" s="46"/>
      <c r="D5" s="46"/>
      <c r="E5" s="46"/>
      <c r="F5" s="28" t="s">
        <v>3</v>
      </c>
      <c r="G5" s="28" t="s">
        <v>4</v>
      </c>
    </row>
    <row r="6" spans="1:7" ht="15">
      <c r="A6" s="5" t="s">
        <v>5</v>
      </c>
      <c r="B6" s="5" t="s">
        <v>6</v>
      </c>
      <c r="C6" s="6"/>
      <c r="D6" s="6">
        <v>1</v>
      </c>
      <c r="E6" s="6">
        <v>2</v>
      </c>
      <c r="F6" s="5" t="s">
        <v>7</v>
      </c>
      <c r="G6" s="5">
        <v>4</v>
      </c>
    </row>
    <row r="7" spans="1:7" ht="42.75">
      <c r="A7" s="28" t="s">
        <v>5</v>
      </c>
      <c r="B7" s="7" t="s">
        <v>47</v>
      </c>
      <c r="C7" s="8">
        <v>110624345</v>
      </c>
      <c r="D7" s="8">
        <v>386568144</v>
      </c>
      <c r="E7" s="8">
        <v>121037711</v>
      </c>
      <c r="F7" s="38">
        <f aca="true" t="shared" si="0" ref="F7:F27">_xlfn.IFERROR(E7/D7*100," ")</f>
        <v>31.310834293681477</v>
      </c>
      <c r="G7" s="38">
        <f aca="true" t="shared" si="1" ref="G7:G27">_xlfn.IFERROR(E7/C7*100," ")</f>
        <v>109.41326793844519</v>
      </c>
    </row>
    <row r="8" spans="1:7" ht="15">
      <c r="A8" s="28" t="s">
        <v>8</v>
      </c>
      <c r="B8" s="10" t="s">
        <v>9</v>
      </c>
      <c r="C8" s="8">
        <v>77562557</v>
      </c>
      <c r="D8" s="8">
        <v>259568144</v>
      </c>
      <c r="E8" s="8">
        <v>84772207</v>
      </c>
      <c r="F8" s="38">
        <f t="shared" si="0"/>
        <v>32.65894099855335</v>
      </c>
      <c r="G8" s="38">
        <f t="shared" si="1"/>
        <v>109.29527117059847</v>
      </c>
    </row>
    <row r="9" spans="1:8" ht="15">
      <c r="A9" s="5">
        <v>1</v>
      </c>
      <c r="B9" s="11" t="s">
        <v>14</v>
      </c>
      <c r="C9" s="32">
        <v>6539633</v>
      </c>
      <c r="D9" s="32">
        <v>26250000</v>
      </c>
      <c r="E9" s="32">
        <v>7579715</v>
      </c>
      <c r="F9" s="33">
        <f t="shared" si="0"/>
        <v>28.875104761904762</v>
      </c>
      <c r="G9" s="33">
        <f t="shared" si="1"/>
        <v>115.90428698368854</v>
      </c>
      <c r="H9" s="14"/>
    </row>
    <row r="10" spans="1:7" ht="30">
      <c r="A10" s="5">
        <v>2</v>
      </c>
      <c r="B10" s="15" t="s">
        <v>15</v>
      </c>
      <c r="C10" s="32">
        <v>19944072</v>
      </c>
      <c r="D10" s="32">
        <v>65900000</v>
      </c>
      <c r="E10" s="32">
        <v>18702864</v>
      </c>
      <c r="F10" s="33">
        <f t="shared" si="0"/>
        <v>28.380673748103185</v>
      </c>
      <c r="G10" s="33">
        <f t="shared" si="1"/>
        <v>93.77655676333299</v>
      </c>
    </row>
    <row r="11" spans="1:7" ht="30">
      <c r="A11" s="5">
        <v>3</v>
      </c>
      <c r="B11" s="15" t="s">
        <v>16</v>
      </c>
      <c r="C11" s="32">
        <v>25973246</v>
      </c>
      <c r="D11" s="32">
        <v>67300000</v>
      </c>
      <c r="E11" s="32">
        <v>23295084</v>
      </c>
      <c r="F11" s="33">
        <f t="shared" si="0"/>
        <v>34.61379494799406</v>
      </c>
      <c r="G11" s="33">
        <f t="shared" si="1"/>
        <v>89.68876666397415</v>
      </c>
    </row>
    <row r="12" spans="1:7" ht="15">
      <c r="A12" s="5">
        <v>4</v>
      </c>
      <c r="B12" s="15" t="s">
        <v>17</v>
      </c>
      <c r="C12" s="32">
        <v>14120794</v>
      </c>
      <c r="D12" s="32">
        <v>40300000</v>
      </c>
      <c r="E12" s="32">
        <v>18518362</v>
      </c>
      <c r="F12" s="33">
        <f t="shared" si="0"/>
        <v>45.95127047146402</v>
      </c>
      <c r="G12" s="33">
        <f t="shared" si="1"/>
        <v>131.14249807765768</v>
      </c>
    </row>
    <row r="13" spans="1:7" ht="15">
      <c r="A13" s="5">
        <v>5</v>
      </c>
      <c r="B13" s="15" t="s">
        <v>18</v>
      </c>
      <c r="C13" s="32">
        <v>2249592</v>
      </c>
      <c r="D13" s="32">
        <v>9900000</v>
      </c>
      <c r="E13" s="32">
        <v>2904001</v>
      </c>
      <c r="F13" s="33">
        <f t="shared" si="0"/>
        <v>29.333343434343433</v>
      </c>
      <c r="G13" s="33">
        <f t="shared" si="1"/>
        <v>129.0901194527719</v>
      </c>
    </row>
    <row r="14" spans="1:7" ht="15">
      <c r="A14" s="5">
        <v>6</v>
      </c>
      <c r="B14" s="15" t="s">
        <v>19</v>
      </c>
      <c r="C14" s="32">
        <v>1580012</v>
      </c>
      <c r="D14" s="32">
        <v>4800000</v>
      </c>
      <c r="E14" s="32">
        <v>1873251</v>
      </c>
      <c r="F14" s="33">
        <f t="shared" si="0"/>
        <v>39.0260625</v>
      </c>
      <c r="G14" s="33">
        <f t="shared" si="1"/>
        <v>118.55928942311832</v>
      </c>
    </row>
    <row r="15" spans="1:7" ht="15">
      <c r="A15" s="5">
        <v>7</v>
      </c>
      <c r="B15" s="15" t="s">
        <v>20</v>
      </c>
      <c r="C15" s="32">
        <v>1408046</v>
      </c>
      <c r="D15" s="32">
        <v>5300000</v>
      </c>
      <c r="E15" s="32">
        <v>1498061</v>
      </c>
      <c r="F15" s="33">
        <f t="shared" si="0"/>
        <v>28.265301886792454</v>
      </c>
      <c r="G15" s="33">
        <f t="shared" si="1"/>
        <v>106.39290193644241</v>
      </c>
    </row>
    <row r="16" spans="1:7" ht="15">
      <c r="A16" s="5">
        <v>8</v>
      </c>
      <c r="B16" s="15" t="s">
        <v>21</v>
      </c>
      <c r="C16" s="32">
        <f>SUM(C17,C18,C19,C20,C21)</f>
        <v>3277389</v>
      </c>
      <c r="D16" s="32">
        <f>SUM(D17,D18,D19,D20,D21)</f>
        <v>24550000</v>
      </c>
      <c r="E16" s="32">
        <f>SUM(E17:E21)</f>
        <v>7757761</v>
      </c>
      <c r="F16" s="33">
        <f t="shared" si="0"/>
        <v>31.599841140529534</v>
      </c>
      <c r="G16" s="33">
        <f t="shared" si="1"/>
        <v>236.70552992031156</v>
      </c>
    </row>
    <row r="17" spans="1:7" s="18" customFormat="1" ht="15">
      <c r="A17" s="16" t="s">
        <v>22</v>
      </c>
      <c r="B17" s="17" t="s">
        <v>23</v>
      </c>
      <c r="C17" s="34"/>
      <c r="D17" s="34"/>
      <c r="E17" s="34"/>
      <c r="F17" s="35" t="str">
        <f t="shared" si="0"/>
        <v> </v>
      </c>
      <c r="G17" s="35" t="str">
        <f t="shared" si="1"/>
        <v> </v>
      </c>
    </row>
    <row r="18" spans="1:7" s="18" customFormat="1" ht="15">
      <c r="A18" s="16" t="s">
        <v>22</v>
      </c>
      <c r="B18" s="17" t="s">
        <v>24</v>
      </c>
      <c r="C18" s="34">
        <v>51305</v>
      </c>
      <c r="D18" s="34">
        <v>300000</v>
      </c>
      <c r="E18" s="34">
        <v>108983</v>
      </c>
      <c r="F18" s="35">
        <f t="shared" si="0"/>
        <v>36.32766666666667</v>
      </c>
      <c r="G18" s="35">
        <f t="shared" si="1"/>
        <v>212.42179124841633</v>
      </c>
    </row>
    <row r="19" spans="1:7" s="18" customFormat="1" ht="15">
      <c r="A19" s="16" t="s">
        <v>22</v>
      </c>
      <c r="B19" s="17" t="s">
        <v>25</v>
      </c>
      <c r="C19" s="29">
        <f>2837588-100000</f>
        <v>2737588</v>
      </c>
      <c r="D19" s="34">
        <v>19000000</v>
      </c>
      <c r="E19" s="34">
        <v>6189218</v>
      </c>
      <c r="F19" s="35">
        <f t="shared" si="0"/>
        <v>32.57483157894737</v>
      </c>
      <c r="G19" s="35">
        <f t="shared" si="1"/>
        <v>226.08288756379702</v>
      </c>
    </row>
    <row r="20" spans="1:7" s="18" customFormat="1" ht="15">
      <c r="A20" s="16" t="s">
        <v>22</v>
      </c>
      <c r="B20" s="17" t="s">
        <v>26</v>
      </c>
      <c r="C20" s="34">
        <v>475494</v>
      </c>
      <c r="D20" s="34">
        <v>4950000</v>
      </c>
      <c r="E20" s="34">
        <v>1394803</v>
      </c>
      <c r="F20" s="35">
        <f t="shared" si="0"/>
        <v>28.177838383838385</v>
      </c>
      <c r="G20" s="35">
        <f t="shared" si="1"/>
        <v>293.33766566980864</v>
      </c>
    </row>
    <row r="21" spans="1:7" s="18" customFormat="1" ht="30">
      <c r="A21" s="16" t="s">
        <v>22</v>
      </c>
      <c r="B21" s="17" t="s">
        <v>27</v>
      </c>
      <c r="C21" s="34">
        <v>13002</v>
      </c>
      <c r="D21" s="34">
        <v>300000</v>
      </c>
      <c r="E21" s="34">
        <v>64757</v>
      </c>
      <c r="F21" s="35">
        <f t="shared" si="0"/>
        <v>21.58566666666667</v>
      </c>
      <c r="G21" s="35">
        <f t="shared" si="1"/>
        <v>498.0541455160744</v>
      </c>
    </row>
    <row r="22" spans="1:7" ht="15">
      <c r="A22" s="5">
        <v>9</v>
      </c>
      <c r="B22" s="15" t="s">
        <v>28</v>
      </c>
      <c r="C22" s="32">
        <v>6631</v>
      </c>
      <c r="D22" s="32">
        <v>19000</v>
      </c>
      <c r="E22" s="32">
        <v>5052</v>
      </c>
      <c r="F22" s="33">
        <f t="shared" si="0"/>
        <v>26.589473684210525</v>
      </c>
      <c r="G22" s="33">
        <f t="shared" si="1"/>
        <v>76.18760367968632</v>
      </c>
    </row>
    <row r="23" spans="1:7" ht="45">
      <c r="A23" s="5">
        <v>10</v>
      </c>
      <c r="B23" s="15" t="s">
        <v>29</v>
      </c>
      <c r="C23" s="32">
        <v>546123</v>
      </c>
      <c r="D23" s="32">
        <f>1774144+7445000</f>
        <v>9219144</v>
      </c>
      <c r="E23" s="32">
        <f>567+303199</f>
        <v>303766</v>
      </c>
      <c r="F23" s="33">
        <f t="shared" si="0"/>
        <v>3.2949479908329886</v>
      </c>
      <c r="G23" s="33">
        <f t="shared" si="1"/>
        <v>55.6222682436008</v>
      </c>
    </row>
    <row r="24" spans="1:7" ht="15">
      <c r="A24" s="5">
        <v>11</v>
      </c>
      <c r="B24" s="15" t="s">
        <v>30</v>
      </c>
      <c r="C24" s="32">
        <v>1078503</v>
      </c>
      <c r="D24" s="32">
        <v>3501000</v>
      </c>
      <c r="E24" s="32">
        <v>1218513</v>
      </c>
      <c r="F24" s="33">
        <f t="shared" si="0"/>
        <v>34.80471293916024</v>
      </c>
      <c r="G24" s="33">
        <f t="shared" si="1"/>
        <v>112.98188322146532</v>
      </c>
    </row>
    <row r="25" spans="1:7" ht="30">
      <c r="A25" s="5">
        <v>12</v>
      </c>
      <c r="B25" s="15" t="s">
        <v>54</v>
      </c>
      <c r="C25" s="32">
        <f>845147-6631</f>
        <v>838516</v>
      </c>
      <c r="D25" s="32">
        <v>2529000</v>
      </c>
      <c r="E25" s="36">
        <v>1115777</v>
      </c>
      <c r="F25" s="33">
        <f t="shared" si="0"/>
        <v>44.11929616449189</v>
      </c>
      <c r="G25" s="33">
        <f t="shared" si="1"/>
        <v>133.0656779357818</v>
      </c>
    </row>
    <row r="26" spans="1:7" s="19" customFormat="1" ht="14.25">
      <c r="A26" s="28" t="s">
        <v>12</v>
      </c>
      <c r="B26" s="7" t="s">
        <v>10</v>
      </c>
      <c r="C26" s="37">
        <v>3517049</v>
      </c>
      <c r="D26" s="37">
        <v>10500000</v>
      </c>
      <c r="E26" s="37">
        <v>4755396</v>
      </c>
      <c r="F26" s="38">
        <f t="shared" si="0"/>
        <v>45.28948571428572</v>
      </c>
      <c r="G26" s="38">
        <f t="shared" si="1"/>
        <v>135.2098307416246</v>
      </c>
    </row>
    <row r="27" spans="1:7" s="19" customFormat="1" ht="14.25">
      <c r="A27" s="28" t="s">
        <v>13</v>
      </c>
      <c r="B27" s="7" t="s">
        <v>31</v>
      </c>
      <c r="C27" s="8">
        <v>29537076</v>
      </c>
      <c r="D27" s="8">
        <v>116500000</v>
      </c>
      <c r="E27" s="8">
        <v>31500000</v>
      </c>
      <c r="F27" s="9">
        <f t="shared" si="0"/>
        <v>27.038626609442062</v>
      </c>
      <c r="G27" s="9">
        <f t="shared" si="1"/>
        <v>106.64562734645773</v>
      </c>
    </row>
    <row r="28" spans="1:7" ht="15">
      <c r="A28" s="5">
        <v>1</v>
      </c>
      <c r="B28" s="15" t="s">
        <v>32</v>
      </c>
      <c r="C28" s="32">
        <v>20478984</v>
      </c>
      <c r="D28" s="32">
        <v>77575000</v>
      </c>
      <c r="E28" s="32">
        <v>21479788.765322305</v>
      </c>
      <c r="F28" s="33">
        <f aca="true" t="shared" si="2" ref="F28:F34">_xlfn.IFERROR(E28/D28*100," ")</f>
        <v>27.68906060628077</v>
      </c>
      <c r="G28" s="33">
        <f aca="true" t="shared" si="3" ref="G28:G34">_xlfn.IFERROR(E28/C28*100," ")</f>
        <v>104.88698445841993</v>
      </c>
    </row>
    <row r="29" spans="1:7" ht="15">
      <c r="A29" s="5">
        <v>2</v>
      </c>
      <c r="B29" s="15" t="s">
        <v>42</v>
      </c>
      <c r="C29" s="32">
        <v>8921694</v>
      </c>
      <c r="D29" s="32">
        <v>38911000</v>
      </c>
      <c r="E29" s="32">
        <v>10002979.655826831</v>
      </c>
      <c r="F29" s="33">
        <f t="shared" si="2"/>
        <v>25.707331232368308</v>
      </c>
      <c r="G29" s="33">
        <f t="shared" si="3"/>
        <v>112.11973483765338</v>
      </c>
    </row>
    <row r="30" spans="1:7" ht="15" hidden="1">
      <c r="A30" s="5"/>
      <c r="B30" s="15" t="s">
        <v>33</v>
      </c>
      <c r="C30" s="32"/>
      <c r="D30" s="32"/>
      <c r="E30" s="32">
        <v>0</v>
      </c>
      <c r="F30" s="33" t="str">
        <f t="shared" si="2"/>
        <v> </v>
      </c>
      <c r="G30" s="33" t="str">
        <f t="shared" si="3"/>
        <v> </v>
      </c>
    </row>
    <row r="31" spans="1:7" ht="15" hidden="1">
      <c r="A31" s="5"/>
      <c r="B31" s="15" t="s">
        <v>34</v>
      </c>
      <c r="C31" s="32"/>
      <c r="D31" s="32"/>
      <c r="E31" s="32">
        <v>0</v>
      </c>
      <c r="F31" s="33" t="str">
        <f t="shared" si="2"/>
        <v> </v>
      </c>
      <c r="G31" s="33" t="str">
        <f t="shared" si="3"/>
        <v> </v>
      </c>
    </row>
    <row r="32" spans="1:7" ht="30" hidden="1">
      <c r="A32" s="5"/>
      <c r="B32" s="15" t="s">
        <v>35</v>
      </c>
      <c r="C32" s="32"/>
      <c r="D32" s="32"/>
      <c r="E32" s="32">
        <v>0</v>
      </c>
      <c r="F32" s="33" t="str">
        <f t="shared" si="2"/>
        <v> </v>
      </c>
      <c r="G32" s="33" t="str">
        <f t="shared" si="3"/>
        <v> </v>
      </c>
    </row>
    <row r="33" spans="1:7" ht="15" hidden="1">
      <c r="A33" s="5"/>
      <c r="B33" s="15" t="s">
        <v>36</v>
      </c>
      <c r="C33" s="32"/>
      <c r="D33" s="32"/>
      <c r="E33" s="32">
        <v>0</v>
      </c>
      <c r="F33" s="33" t="str">
        <f t="shared" si="2"/>
        <v> </v>
      </c>
      <c r="G33" s="33" t="str">
        <f t="shared" si="3"/>
        <v> </v>
      </c>
    </row>
    <row r="34" spans="1:7" ht="15">
      <c r="A34" s="5">
        <v>3</v>
      </c>
      <c r="B34" s="15" t="s">
        <v>37</v>
      </c>
      <c r="C34" s="32">
        <v>136398</v>
      </c>
      <c r="D34" s="32">
        <v>14000</v>
      </c>
      <c r="E34" s="32">
        <v>17231.578850861348</v>
      </c>
      <c r="F34" s="33">
        <f t="shared" si="2"/>
        <v>123.08270607758105</v>
      </c>
      <c r="G34" s="33">
        <f t="shared" si="3"/>
        <v>12.633307563792245</v>
      </c>
    </row>
    <row r="35" spans="1:7" s="19" customFormat="1" ht="14.25">
      <c r="A35" s="28" t="s">
        <v>38</v>
      </c>
      <c r="B35" s="7" t="s">
        <v>11</v>
      </c>
      <c r="C35" s="40"/>
      <c r="D35" s="40"/>
      <c r="E35" s="40"/>
      <c r="F35" s="40"/>
      <c r="G35" s="40"/>
    </row>
    <row r="36" spans="1:7" s="19" customFormat="1" ht="15">
      <c r="A36" s="28" t="s">
        <v>43</v>
      </c>
      <c r="B36" s="7" t="s">
        <v>53</v>
      </c>
      <c r="C36" s="8">
        <v>7663</v>
      </c>
      <c r="D36" s="8"/>
      <c r="E36" s="8">
        <v>10108</v>
      </c>
      <c r="F36" s="13"/>
      <c r="G36" s="9">
        <f>_xlfn.IFERROR(E36/C36*100," ")</f>
        <v>131.90656400887383</v>
      </c>
    </row>
    <row r="37" spans="1:7" s="19" customFormat="1" ht="28.5">
      <c r="A37" s="28" t="s">
        <v>6</v>
      </c>
      <c r="B37" s="7" t="s">
        <v>48</v>
      </c>
      <c r="C37" s="8">
        <v>22977699</v>
      </c>
      <c r="D37" s="8">
        <v>89739694</v>
      </c>
      <c r="E37" s="8">
        <v>29841171</v>
      </c>
      <c r="F37" s="9">
        <v>33.25</v>
      </c>
      <c r="G37" s="9">
        <f>_xlfn.IFERROR(E37/C37*100," ")</f>
        <v>129.87014496099022</v>
      </c>
    </row>
    <row r="38" spans="1:7" ht="15">
      <c r="A38" s="5">
        <v>1</v>
      </c>
      <c r="B38" s="15" t="s">
        <v>49</v>
      </c>
      <c r="C38" s="12">
        <v>19339956</v>
      </c>
      <c r="D38" s="12">
        <v>84121251</v>
      </c>
      <c r="E38" s="12">
        <v>27375433</v>
      </c>
      <c r="F38" s="33">
        <f aca="true" t="shared" si="4" ref="F38:F45">_xlfn.IFERROR(E38/D38*100," ")</f>
        <v>32.54282678225981</v>
      </c>
      <c r="G38" s="33">
        <f aca="true" t="shared" si="5" ref="G38:G45">_xlfn.IFERROR(E38/C38*100," ")</f>
        <v>141.54857953141155</v>
      </c>
    </row>
    <row r="39" spans="1:7" s="18" customFormat="1" ht="15">
      <c r="A39" s="16"/>
      <c r="B39" s="20" t="s">
        <v>50</v>
      </c>
      <c r="C39" s="34">
        <v>11760260</v>
      </c>
      <c r="D39" s="34">
        <v>41535907.00000001</v>
      </c>
      <c r="E39" s="34">
        <v>14338525.312384326</v>
      </c>
      <c r="F39" s="35">
        <f t="shared" si="4"/>
        <v>34.52079501329855</v>
      </c>
      <c r="G39" s="35">
        <f t="shared" si="5"/>
        <v>121.92354006105583</v>
      </c>
    </row>
    <row r="40" spans="1:7" s="18" customFormat="1" ht="15">
      <c r="A40" s="16"/>
      <c r="B40" s="20" t="s">
        <v>51</v>
      </c>
      <c r="C40" s="34">
        <v>7579696</v>
      </c>
      <c r="D40" s="34">
        <v>42585343.99999999</v>
      </c>
      <c r="E40" s="39">
        <v>13036908.14800604</v>
      </c>
      <c r="F40" s="35">
        <f t="shared" si="4"/>
        <v>30.613602999205646</v>
      </c>
      <c r="G40" s="35">
        <f t="shared" si="5"/>
        <v>171.9977707286155</v>
      </c>
    </row>
    <row r="41" spans="1:7" ht="15.75">
      <c r="A41" s="30">
        <v>2</v>
      </c>
      <c r="B41" s="21" t="s">
        <v>45</v>
      </c>
      <c r="C41" s="22">
        <v>2922544</v>
      </c>
      <c r="D41" s="22">
        <v>2708860</v>
      </c>
      <c r="E41" s="23">
        <v>274667</v>
      </c>
      <c r="F41" s="24">
        <f t="shared" si="4"/>
        <v>10.139579011096918</v>
      </c>
      <c r="G41" s="24">
        <f t="shared" si="5"/>
        <v>9.398216074762262</v>
      </c>
    </row>
    <row r="42" spans="1:7" ht="15">
      <c r="A42" s="31">
        <v>3</v>
      </c>
      <c r="B42" s="21" t="s">
        <v>11</v>
      </c>
      <c r="C42" s="22"/>
      <c r="D42" s="22"/>
      <c r="E42" s="22"/>
      <c r="F42" s="24" t="str">
        <f t="shared" si="4"/>
        <v> </v>
      </c>
      <c r="G42" s="24" t="str">
        <f t="shared" si="5"/>
        <v> </v>
      </c>
    </row>
    <row r="43" spans="1:7" ht="15">
      <c r="A43" s="31">
        <v>4</v>
      </c>
      <c r="B43" s="21" t="s">
        <v>46</v>
      </c>
      <c r="C43" s="22">
        <v>707536</v>
      </c>
      <c r="D43" s="22">
        <v>2909583</v>
      </c>
      <c r="E43" s="22">
        <v>2180963</v>
      </c>
      <c r="F43" s="24">
        <f t="shared" si="4"/>
        <v>74.95792352374893</v>
      </c>
      <c r="G43" s="24">
        <f t="shared" si="5"/>
        <v>308.2476368693607</v>
      </c>
    </row>
    <row r="44" spans="1:7" ht="30">
      <c r="A44" s="31">
        <v>5</v>
      </c>
      <c r="B44" s="25" t="s">
        <v>52</v>
      </c>
      <c r="C44" s="26"/>
      <c r="D44" s="22"/>
      <c r="E44" s="26"/>
      <c r="F44" s="24"/>
      <c r="G44" s="24" t="str">
        <f t="shared" si="5"/>
        <v> </v>
      </c>
    </row>
    <row r="45" spans="1:7" ht="15">
      <c r="A45" s="31">
        <v>6</v>
      </c>
      <c r="B45" s="26" t="s">
        <v>53</v>
      </c>
      <c r="C45" s="27">
        <v>7663</v>
      </c>
      <c r="D45" s="27"/>
      <c r="E45" s="27">
        <v>10108</v>
      </c>
      <c r="F45" s="24" t="str">
        <f t="shared" si="4"/>
        <v> </v>
      </c>
      <c r="G45" s="24">
        <f t="shared" si="5"/>
        <v>131.90656400887383</v>
      </c>
    </row>
  </sheetData>
  <sheetProtection/>
  <mergeCells count="10">
    <mergeCell ref="A1:D1"/>
    <mergeCell ref="E1:G1"/>
    <mergeCell ref="A2:G2"/>
    <mergeCell ref="F3:G3"/>
    <mergeCell ref="A4:A5"/>
    <mergeCell ref="B4:B5"/>
    <mergeCell ref="C4:C5"/>
    <mergeCell ref="D4:D5"/>
    <mergeCell ref="E4:E5"/>
    <mergeCell ref="F4:G4"/>
  </mergeCells>
  <printOptions/>
  <pageMargins left="0.7" right="0.37" top="0.75" bottom="0.75" header="0.3" footer="0.3"/>
  <pageSetup fitToHeight="0" fitToWidth="1" horizontalDpi="600" verticalDpi="600" orientation="portrait" paperSize="9"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2022-01-11T03:21:02Z</cp:lastPrinted>
  <dcterms:created xsi:type="dcterms:W3CDTF">2017-07-06T01:19:15Z</dcterms:created>
  <dcterms:modified xsi:type="dcterms:W3CDTF">2022-05-06T07:34:53Z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