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015" windowHeight="7650" activeTab="0"/>
  </bookViews>
  <sheets>
    <sheet name="Bao cao" sheetId="1" r:id="rId1"/>
  </sheets>
  <definedNames>
    <definedName name="_xlfn.IFERROR" hidden="1">#NAME?</definedName>
  </definedNames>
  <calcPr fullCalcOnLoad="1"/>
</workbook>
</file>

<file path=xl/sharedStrings.xml><?xml version="1.0" encoding="utf-8"?>
<sst xmlns="http://schemas.openxmlformats.org/spreadsheetml/2006/main" count="60" uniqueCount="53">
  <si>
    <t>UBND THÀNH PHỐ HỒ CHÍ MINH</t>
  </si>
  <si>
    <t>Biểu số 60/CK-NSNN</t>
  </si>
  <si>
    <t>Đơn vị: Triệu đồng</t>
  </si>
  <si>
    <t>STT</t>
  </si>
  <si>
    <t>NỘI DUNG</t>
  </si>
  <si>
    <t>CÙNG KỲ</t>
  </si>
  <si>
    <t>DỰ TOÁN NĂM</t>
  </si>
  <si>
    <t>CÙNG KỲ NĂM TRƯỚC</t>
  </si>
  <si>
    <t>A</t>
  </si>
  <si>
    <t>B</t>
  </si>
  <si>
    <t>3=2/1</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</si>
  <si>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</si>
  <si>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</si>
  <si>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</si>
  <si>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</si>
  <si>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</si>
  <si>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</si>
  <si>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</si>
  <si>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</si>
  <si>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</si>
  <si>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</si>
  <si>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</si>
  <si>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</si>
  <si>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</si>
  <si>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</si>
  <si>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</si>
  <si>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</si>
  <si>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</si>
  <si>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</si>
  <si>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II</t>
  </si>
  <si>
    <t>Thu từ dầu thô</t>
  </si>
  <si>
    <t>III</t>
  </si>
  <si>
    <t>Thu từ hoạt động xuất nhập khẩu</t>
  </si>
  <si>
    <t>Thuế giá trị gia tăng thu từ hàng hóa nhập khẩu</t>
  </si>
  <si>
    <t>Thu khác</t>
  </si>
  <si>
    <t>IV</t>
  </si>
  <si>
    <t>Thu viện trợ</t>
  </si>
  <si>
    <t>Thuế xuất khẩu</t>
  </si>
  <si>
    <t>Thuế nhập khẩu</t>
  </si>
  <si>
    <t>Thuế bảo vệ môi trường thu từ hàng hóa nhập khẩu</t>
  </si>
  <si>
    <t>V</t>
  </si>
  <si>
    <t>Các khoản huy động, đóng góp</t>
  </si>
  <si>
    <t>Các loại phí, lệ phí</t>
  </si>
  <si>
    <t>Thu từ quỹ đất công ích, thu hoa lợi công sản khác, thu từ bán tài sản nhà nước và thu khác</t>
  </si>
  <si>
    <t>Thuế XNK, thuế TTĐB hàng hóa nhập khẩu</t>
  </si>
  <si>
    <t>Thuế tiêu tiêu thụ đặc biệt thu từ hàng hóa nhập khẩu</t>
  </si>
  <si>
    <t>THU NSĐP ĐƯỢC HƯỞNG THEO PHÂN CẤP</t>
  </si>
  <si>
    <t>Từ các khoản thu phân chia</t>
  </si>
  <si>
    <t>Các khoản thu NSĐP được hưởng 100%</t>
  </si>
  <si>
    <t xml:space="preserve">THỰC HIỆN </t>
  </si>
  <si>
    <t>SO SÁNH THỰC HIỆN VỚI (%)</t>
  </si>
  <si>
    <t>TỔNG THU NSNN TRÊN ĐỊA BÀN</t>
  </si>
  <si>
    <r>
      <t xml:space="preserve">PHỤ LỤC 3: TÌNH HÌNH THỰC HIỆN THU NGÂN SÁCH NHÀ NƯỚC 
12 THÁNG NĂM 2020
</t>
    </r>
    <r>
      <rPr>
        <sz val="12"/>
        <color indexed="8"/>
        <rFont val="Times New Roman"/>
        <family val="1"/>
      </rPr>
      <t>(Đính kèm Công văn số        ngày     tháng    năm 2021 của Ủy ban nhân dân Thành phố)</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</si>
</sst>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s>
  <fonts count="46">
    <font>
      <sz val="11"/>
      <color theme="1"/>
      <name val="Calibri"/>
      <family val="2"/>
    </font>
    <font>
      <sz val="11"/>
      <color indexed="8"/>
      <name val="Arial"/>
      <family val="2"/>
    </font>
    <font>
      <b/>
      <sz val="11"/>
      <name val="Times New Roman"/>
      <family val="1"/>
    </font>
    <font>
      <sz val="11"/>
      <name val="Times New Roman"/>
      <family val="1"/>
    </font>
    <font>
      <i/>
      <sz val="11"/>
      <name val="Times New Roman"/>
      <family val="1"/>
    </font>
    <font>
      <sz val="12"/>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Times New Roman"/>
      <family val="1"/>
    </font>
    <font>
      <b/>
      <sz val="12"/>
      <color indexed="8"/>
      <name val="Times New Roman"/>
      <family val="1"/>
    </font>
    <font>
      <b/>
      <sz val="14"/>
      <color indexed="8"/>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rgb="FF000000"/>
      <name val="Times New Roman"/>
      <family val="1"/>
    </font>
    <font>
      <b/>
      <sz val="14"/>
      <color rgb="FF000000"/>
      <name val="Times New Roman"/>
      <family val="1"/>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8" borderId="2"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Font="1" applyAlignment="1">
      <alignment/>
    </xf>
    <xf numFmtId="0" fontId="42" fillId="33" borderId="0" xfId="0" applyFont="1" applyFill="1" applyAlignment="1">
      <alignment vertical="center"/>
    </xf>
    <xf numFmtId="0" fontId="42" fillId="0" borderId="0" xfId="0" applyFont="1" applyFill="1" applyAlignment="1">
      <alignment vertical="center"/>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3" fontId="2" fillId="0" borderId="1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3" fontId="3" fillId="0" borderId="10" xfId="0" applyNumberFormat="1" applyFont="1" applyFill="1" applyBorder="1" applyAlignment="1">
      <alignment horizontal="right" vertical="center" wrapText="1"/>
    </xf>
    <xf numFmtId="0" fontId="3" fillId="33" borderId="10" xfId="0" applyFont="1" applyFill="1" applyBorder="1" applyAlignment="1">
      <alignment horizontal="justify" vertical="center" wrapText="1"/>
    </xf>
    <xf numFmtId="3" fontId="3" fillId="0" borderId="10" xfId="0" applyNumberFormat="1"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3" fontId="4" fillId="0" borderId="10" xfId="0" applyNumberFormat="1" applyFont="1" applyFill="1" applyBorder="1" applyAlignment="1">
      <alignment horizontal="right" vertical="center" wrapText="1"/>
    </xf>
    <xf numFmtId="0" fontId="2" fillId="33" borderId="10" xfId="0" applyFont="1" applyFill="1" applyBorder="1" applyAlignment="1">
      <alignment horizontal="center" vertical="center" wrapText="1"/>
    </xf>
    <xf numFmtId="4" fontId="3" fillId="33"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wrapText="1"/>
    </xf>
    <xf numFmtId="0" fontId="3" fillId="33" borderId="10" xfId="0" applyFont="1" applyFill="1" applyBorder="1" applyAlignment="1">
      <alignment horizontal="justify" vertical="center" wrapText="1"/>
    </xf>
    <xf numFmtId="3" fontId="3" fillId="0" borderId="10"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3" fontId="3" fillId="0" borderId="11" xfId="0" applyNumberFormat="1" applyFont="1" applyFill="1" applyBorder="1" applyAlignment="1">
      <alignment horizontal="right" vertical="center" wrapText="1"/>
    </xf>
    <xf numFmtId="3" fontId="3" fillId="0" borderId="10" xfId="0" applyNumberFormat="1" applyFont="1" applyFill="1" applyBorder="1" applyAlignment="1">
      <alignment vertical="center" wrapText="1"/>
    </xf>
    <xf numFmtId="0" fontId="3" fillId="33" borderId="10" xfId="0" applyFont="1" applyFill="1" applyBorder="1" applyAlignment="1">
      <alignment horizontal="center" vertical="center" wrapText="1"/>
    </xf>
    <xf numFmtId="4" fontId="2" fillId="33" borderId="10" xfId="0" applyNumberFormat="1" applyFont="1" applyFill="1" applyBorder="1" applyAlignment="1">
      <alignment horizontal="right" vertical="center" wrapText="1"/>
    </xf>
    <xf numFmtId="0" fontId="43" fillId="33" borderId="0" xfId="0" applyFont="1" applyFill="1" applyAlignment="1">
      <alignment horizontal="left" vertical="center" wrapText="1"/>
    </xf>
    <xf numFmtId="0" fontId="43" fillId="33" borderId="0" xfId="0" applyFont="1" applyFill="1" applyAlignment="1">
      <alignment horizontal="right" vertical="center" wrapText="1"/>
    </xf>
    <xf numFmtId="0" fontId="44" fillId="33" borderId="0" xfId="0" applyFont="1" applyFill="1" applyAlignment="1">
      <alignment horizontal="center" vertical="center" wrapText="1"/>
    </xf>
    <xf numFmtId="0" fontId="45" fillId="33" borderId="0"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A2" sqref="A2:G2"/>
    </sheetView>
  </sheetViews>
  <sheetFormatPr defaultColWidth="9.140625" defaultRowHeight="15"/>
  <cols>
    <col min="1" max="1" width="4.421875" style="0" bestFit="1" customWidth="1"/>
    <col min="2" max="2" width="33.57421875" style="0" customWidth="1"/>
    <col min="3" max="3" width="13.140625" style="0" hidden="1" customWidth="1"/>
    <col min="4" max="4" width="12.421875" style="0" customWidth="1"/>
    <col min="5" max="5" width="12.57421875" style="0" customWidth="1"/>
    <col min="6" max="6" width="9.421875" style="0" customWidth="1"/>
    <col min="7" max="7" width="11.421875" style="0" customWidth="1"/>
  </cols>
  <sheetData>
    <row r="1" spans="1:7" ht="28.5" customHeight="1">
      <c r="A1" s="27" t="s">
        <v>0</v>
      </c>
      <c r="B1" s="27"/>
      <c r="C1" s="27"/>
      <c r="D1" s="27"/>
      <c r="E1" s="28" t="s">
        <v>1</v>
      </c>
      <c r="F1" s="28"/>
      <c r="G1" s="28"/>
    </row>
    <row r="2" spans="1:7" ht="59.25" customHeight="1">
      <c r="A2" s="29" t="s">
        <v>52</v>
      </c>
      <c r="B2" s="29"/>
      <c r="C2" s="29"/>
      <c r="D2" s="29"/>
      <c r="E2" s="29"/>
      <c r="F2" s="29"/>
      <c r="G2" s="29"/>
    </row>
    <row r="3" spans="1:7" ht="15">
      <c r="A3" s="1"/>
      <c r="B3" s="1"/>
      <c r="C3" s="2"/>
      <c r="D3" s="2"/>
      <c r="E3" s="2"/>
      <c r="F3" s="30" t="s">
        <v>2</v>
      </c>
      <c r="G3" s="30"/>
    </row>
    <row r="4" spans="1:7" ht="33.75" customHeight="1">
      <c r="A4" s="31" t="s">
        <v>3</v>
      </c>
      <c r="B4" s="31" t="s">
        <v>4</v>
      </c>
      <c r="C4" s="32" t="s">
        <v>5</v>
      </c>
      <c r="D4" s="32" t="s">
        <v>6</v>
      </c>
      <c r="E4" s="32" t="s">
        <v>49</v>
      </c>
      <c r="F4" s="31" t="s">
        <v>50</v>
      </c>
      <c r="G4" s="31"/>
    </row>
    <row r="5" spans="1:7" ht="42.75">
      <c r="A5" s="31"/>
      <c r="B5" s="31"/>
      <c r="C5" s="32"/>
      <c r="D5" s="32"/>
      <c r="E5" s="32"/>
      <c r="F5" s="3" t="s">
        <v>6</v>
      </c>
      <c r="G5" s="3" t="s">
        <v>7</v>
      </c>
    </row>
    <row r="6" spans="1:7" ht="15">
      <c r="A6" s="4" t="s">
        <v>8</v>
      </c>
      <c r="B6" s="4" t="s">
        <v>9</v>
      </c>
      <c r="C6" s="5"/>
      <c r="D6" s="5">
        <v>1</v>
      </c>
      <c r="E6" s="5">
        <v>2</v>
      </c>
      <c r="F6" s="4" t="s">
        <v>10</v>
      </c>
      <c r="G6" s="4">
        <v>4</v>
      </c>
    </row>
    <row r="7" spans="1:7" ht="14.25">
      <c r="A7" s="17" t="s">
        <v>8</v>
      </c>
      <c r="B7" s="6" t="s">
        <v>51</v>
      </c>
      <c r="C7" s="7">
        <f>C8+C26+C27+C35+C36</f>
        <v>287476568</v>
      </c>
      <c r="D7" s="7">
        <f>SUM(D8,D26,D27,D35)</f>
        <v>405828000</v>
      </c>
      <c r="E7" s="7">
        <v>371384589</v>
      </c>
      <c r="F7" s="8">
        <f>_xlfn.IFERROR(E7/D7*100," ")</f>
        <v>91.51280567136817</v>
      </c>
      <c r="G7" s="8">
        <v>90.32</v>
      </c>
    </row>
    <row r="8" spans="1:7" ht="14.25">
      <c r="A8" s="17" t="s">
        <v>11</v>
      </c>
      <c r="B8" s="9" t="s">
        <v>12</v>
      </c>
      <c r="C8" s="7">
        <f>C9+C10+C11+C12+C13+C14+C15+C16+C22+C23+C24+C25</f>
        <v>182248072</v>
      </c>
      <c r="D8" s="7">
        <f>D9+D10+D11+D12+D13+D14+D15+D16+D22+D23+D24+D25</f>
        <v>278628000</v>
      </c>
      <c r="E8" s="7">
        <v>254382346</v>
      </c>
      <c r="F8" s="8">
        <f aca="true" t="shared" si="0" ref="F8:F39">_xlfn.IFERROR(E8/D8*100," ")</f>
        <v>91.29819903240163</v>
      </c>
      <c r="G8" s="8">
        <v>94.4</v>
      </c>
    </row>
    <row r="9" spans="1:7" ht="15">
      <c r="A9" s="4">
        <v>1</v>
      </c>
      <c r="B9" s="10" t="s">
        <v>13</v>
      </c>
      <c r="C9" s="11">
        <v>17971277</v>
      </c>
      <c r="D9" s="11">
        <v>28522000</v>
      </c>
      <c r="E9" s="11">
        <v>24086324</v>
      </c>
      <c r="F9" s="18">
        <f t="shared" si="0"/>
        <v>84.44822943692589</v>
      </c>
      <c r="G9" s="18">
        <v>93.94</v>
      </c>
    </row>
    <row r="10" spans="1:7" ht="30">
      <c r="A10" s="4">
        <v>2</v>
      </c>
      <c r="B10" s="12" t="s">
        <v>14</v>
      </c>
      <c r="C10" s="11">
        <v>47066915</v>
      </c>
      <c r="D10" s="11">
        <v>75900000</v>
      </c>
      <c r="E10" s="11">
        <v>63291032</v>
      </c>
      <c r="F10" s="18">
        <f t="shared" si="0"/>
        <v>83.38739393939395</v>
      </c>
      <c r="G10" s="18">
        <v>97.19</v>
      </c>
    </row>
    <row r="11" spans="1:7" ht="15">
      <c r="A11" s="4">
        <v>3</v>
      </c>
      <c r="B11" s="12" t="s">
        <v>15</v>
      </c>
      <c r="C11" s="11">
        <v>48077113</v>
      </c>
      <c r="D11" s="11">
        <v>76846000</v>
      </c>
      <c r="E11" s="11">
        <v>67265480</v>
      </c>
      <c r="F11" s="18">
        <f t="shared" si="0"/>
        <v>87.53283189756135</v>
      </c>
      <c r="G11" s="18">
        <v>100.66</v>
      </c>
    </row>
    <row r="12" spans="1:7" ht="15">
      <c r="A12" s="4">
        <v>4</v>
      </c>
      <c r="B12" s="12" t="s">
        <v>16</v>
      </c>
      <c r="C12" s="11">
        <v>29973365</v>
      </c>
      <c r="D12" s="11">
        <v>46100000</v>
      </c>
      <c r="E12" s="11">
        <v>40477725</v>
      </c>
      <c r="F12" s="18">
        <f t="shared" si="0"/>
        <v>87.80417570498915</v>
      </c>
      <c r="G12" s="18">
        <v>103.87</v>
      </c>
    </row>
    <row r="13" spans="1:7" ht="15">
      <c r="A13" s="4">
        <v>5</v>
      </c>
      <c r="B13" s="12" t="s">
        <v>17</v>
      </c>
      <c r="C13" s="11">
        <v>7714034</v>
      </c>
      <c r="D13" s="11">
        <v>12000000</v>
      </c>
      <c r="E13" s="11">
        <v>9857288</v>
      </c>
      <c r="F13" s="18">
        <f t="shared" si="0"/>
        <v>82.14406666666667</v>
      </c>
      <c r="G13" s="18">
        <v>85.13</v>
      </c>
    </row>
    <row r="14" spans="1:7" ht="15">
      <c r="A14" s="4">
        <v>6</v>
      </c>
      <c r="B14" s="12" t="s">
        <v>18</v>
      </c>
      <c r="C14" s="11">
        <v>5342497</v>
      </c>
      <c r="D14" s="11">
        <v>7800000</v>
      </c>
      <c r="E14" s="11">
        <v>5655133</v>
      </c>
      <c r="F14" s="18">
        <f t="shared" si="0"/>
        <v>72.50170512820513</v>
      </c>
      <c r="G14" s="18">
        <v>76.47</v>
      </c>
    </row>
    <row r="15" spans="1:7" ht="15">
      <c r="A15" s="4">
        <v>7</v>
      </c>
      <c r="B15" s="12" t="s">
        <v>42</v>
      </c>
      <c r="C15" s="11">
        <v>4198897</v>
      </c>
      <c r="D15" s="11">
        <v>4800000</v>
      </c>
      <c r="E15" s="11">
        <v>4602956</v>
      </c>
      <c r="F15" s="18">
        <f t="shared" si="0"/>
        <v>95.89491666666666</v>
      </c>
      <c r="G15" s="18">
        <v>82.73</v>
      </c>
    </row>
    <row r="16" spans="1:7" ht="15">
      <c r="A16" s="4">
        <v>8</v>
      </c>
      <c r="B16" s="12" t="s">
        <v>19</v>
      </c>
      <c r="C16" s="11">
        <f>SUM(C17,C18,C19,C20,C21)</f>
        <v>13903387</v>
      </c>
      <c r="D16" s="11">
        <f>SUM(D17,D18,D19,D20,D21)</f>
        <v>15600000</v>
      </c>
      <c r="E16" s="11">
        <v>13214683</v>
      </c>
      <c r="F16" s="18">
        <f t="shared" si="0"/>
        <v>84.70950641025641</v>
      </c>
      <c r="G16" s="18">
        <v>61.9</v>
      </c>
    </row>
    <row r="17" spans="1:7" ht="15">
      <c r="A17" s="14" t="s">
        <v>20</v>
      </c>
      <c r="B17" s="15" t="s">
        <v>21</v>
      </c>
      <c r="C17" s="16">
        <v>164</v>
      </c>
      <c r="D17" s="16"/>
      <c r="E17" s="16">
        <v>-8283</v>
      </c>
      <c r="F17" s="19" t="str">
        <f t="shared" si="0"/>
        <v> </v>
      </c>
      <c r="G17" s="19">
        <v>-3539.74</v>
      </c>
    </row>
    <row r="18" spans="1:7" ht="15">
      <c r="A18" s="14" t="s">
        <v>20</v>
      </c>
      <c r="B18" s="15" t="s">
        <v>22</v>
      </c>
      <c r="C18" s="16">
        <v>330332</v>
      </c>
      <c r="D18" s="16">
        <v>300000</v>
      </c>
      <c r="E18" s="16">
        <v>409377</v>
      </c>
      <c r="F18" s="19">
        <f t="shared" si="0"/>
        <v>136.459</v>
      </c>
      <c r="G18" s="19">
        <v>97.96</v>
      </c>
    </row>
    <row r="19" spans="1:7" ht="15">
      <c r="A19" s="14" t="s">
        <v>20</v>
      </c>
      <c r="B19" s="15" t="s">
        <v>23</v>
      </c>
      <c r="C19" s="16">
        <v>9862988</v>
      </c>
      <c r="D19" s="16">
        <v>10000000</v>
      </c>
      <c r="E19" s="16">
        <v>7587692</v>
      </c>
      <c r="F19" s="19">
        <f t="shared" si="0"/>
        <v>75.87692</v>
      </c>
      <c r="G19" s="19">
        <v>51.79</v>
      </c>
    </row>
    <row r="20" spans="1:7" ht="15">
      <c r="A20" s="14" t="s">
        <v>20</v>
      </c>
      <c r="B20" s="15" t="s">
        <v>24</v>
      </c>
      <c r="C20" s="16">
        <v>3515580</v>
      </c>
      <c r="D20" s="16">
        <v>5000000</v>
      </c>
      <c r="E20" s="16">
        <v>4957839</v>
      </c>
      <c r="F20" s="19">
        <f t="shared" si="0"/>
        <v>99.15678</v>
      </c>
      <c r="G20" s="19">
        <v>82.2</v>
      </c>
    </row>
    <row r="21" spans="1:7" ht="30">
      <c r="A21" s="14" t="s">
        <v>20</v>
      </c>
      <c r="B21" s="15" t="s">
        <v>25</v>
      </c>
      <c r="C21" s="16">
        <v>194323</v>
      </c>
      <c r="D21" s="16">
        <v>300000</v>
      </c>
      <c r="E21" s="16">
        <v>268058</v>
      </c>
      <c r="F21" s="19">
        <f t="shared" si="0"/>
        <v>89.35266666666666</v>
      </c>
      <c r="G21" s="19">
        <v>107.3</v>
      </c>
    </row>
    <row r="22" spans="1:7" ht="15">
      <c r="A22" s="4">
        <v>9</v>
      </c>
      <c r="B22" s="12" t="s">
        <v>26</v>
      </c>
      <c r="C22" s="11"/>
      <c r="D22" s="11"/>
      <c r="E22" s="11">
        <v>22826</v>
      </c>
      <c r="F22" s="18" t="str">
        <f t="shared" si="0"/>
        <v> </v>
      </c>
      <c r="G22" s="18" t="str">
        <f>_xlfn.IFERROR(E22/C22*100," ")</f>
        <v> </v>
      </c>
    </row>
    <row r="23" spans="1:7" ht="60">
      <c r="A23" s="4">
        <v>10</v>
      </c>
      <c r="B23" s="12" t="s">
        <v>27</v>
      </c>
      <c r="C23" s="11">
        <v>2977093</v>
      </c>
      <c r="D23" s="11">
        <v>4563000</v>
      </c>
      <c r="E23" s="11">
        <v>18294900</v>
      </c>
      <c r="F23" s="18">
        <f t="shared" si="0"/>
        <v>400.94017094017096</v>
      </c>
      <c r="G23" s="18">
        <v>118.01</v>
      </c>
    </row>
    <row r="24" spans="1:7" ht="15">
      <c r="A24" s="4">
        <v>11</v>
      </c>
      <c r="B24" s="12" t="s">
        <v>28</v>
      </c>
      <c r="C24" s="11">
        <v>2713647</v>
      </c>
      <c r="D24" s="11">
        <v>3465000</v>
      </c>
      <c r="E24" s="11">
        <v>3727124</v>
      </c>
      <c r="F24" s="18">
        <f t="shared" si="0"/>
        <v>107.5649062049062</v>
      </c>
      <c r="G24" s="18">
        <v>101.74</v>
      </c>
    </row>
    <row r="25" spans="1:7" ht="45">
      <c r="A25" s="4">
        <v>12</v>
      </c>
      <c r="B25" s="12" t="s">
        <v>43</v>
      </c>
      <c r="C25" s="11">
        <v>2309847</v>
      </c>
      <c r="D25" s="11">
        <v>3032000</v>
      </c>
      <c r="E25" s="13">
        <v>3886875</v>
      </c>
      <c r="F25" s="18">
        <f t="shared" si="0"/>
        <v>128.1950857519789</v>
      </c>
      <c r="G25" s="18">
        <v>49.53</v>
      </c>
    </row>
    <row r="26" spans="1:7" ht="14.25">
      <c r="A26" s="17" t="s">
        <v>29</v>
      </c>
      <c r="B26" s="6" t="s">
        <v>30</v>
      </c>
      <c r="C26" s="7">
        <v>17107359</v>
      </c>
      <c r="D26" s="7">
        <v>12200000</v>
      </c>
      <c r="E26" s="7">
        <v>10976617</v>
      </c>
      <c r="F26" s="8">
        <f t="shared" si="0"/>
        <v>89.97227049180327</v>
      </c>
      <c r="G26" s="8">
        <v>49.95</v>
      </c>
    </row>
    <row r="27" spans="1:7" ht="14.25">
      <c r="A27" s="17" t="s">
        <v>31</v>
      </c>
      <c r="B27" s="6" t="s">
        <v>32</v>
      </c>
      <c r="C27" s="7">
        <f>SUM(C28,C29,C34)</f>
        <v>88070938</v>
      </c>
      <c r="D27" s="7">
        <f>SUM(D28,D29,D34)</f>
        <v>115000000</v>
      </c>
      <c r="E27" s="7">
        <v>105953000</v>
      </c>
      <c r="F27" s="8">
        <f t="shared" si="0"/>
        <v>92.13304347826087</v>
      </c>
      <c r="G27" s="8">
        <v>89.14</v>
      </c>
    </row>
    <row r="28" spans="1:7" ht="30">
      <c r="A28" s="4">
        <v>1</v>
      </c>
      <c r="B28" s="12" t="s">
        <v>33</v>
      </c>
      <c r="C28" s="11">
        <v>57420879</v>
      </c>
      <c r="D28" s="11">
        <v>70530000</v>
      </c>
      <c r="E28" s="11">
        <v>73638231</v>
      </c>
      <c r="F28" s="18">
        <f t="shared" si="0"/>
        <v>104.40696299447043</v>
      </c>
      <c r="G28" s="18">
        <v>93.6</v>
      </c>
    </row>
    <row r="29" spans="1:7" ht="30">
      <c r="A29" s="4">
        <v>2</v>
      </c>
      <c r="B29" s="12" t="s">
        <v>44</v>
      </c>
      <c r="C29" s="11">
        <v>30275362</v>
      </c>
      <c r="D29" s="11">
        <v>44470000</v>
      </c>
      <c r="E29" s="11">
        <v>31665882</v>
      </c>
      <c r="F29" s="18">
        <f t="shared" si="0"/>
        <v>71.20729030807286</v>
      </c>
      <c r="G29" s="18">
        <v>79.91</v>
      </c>
    </row>
    <row r="30" spans="1:7" ht="15">
      <c r="A30" s="4"/>
      <c r="B30" s="12" t="s">
        <v>37</v>
      </c>
      <c r="C30" s="11"/>
      <c r="D30" s="11">
        <v>120000</v>
      </c>
      <c r="E30" s="11">
        <v>53196</v>
      </c>
      <c r="F30" s="18">
        <f t="shared" si="0"/>
        <v>44.330000000000005</v>
      </c>
      <c r="G30" s="18" t="str">
        <f>_xlfn.IFERROR(E30/C30*100," ")</f>
        <v> </v>
      </c>
    </row>
    <row r="31" spans="1:7" ht="15">
      <c r="A31" s="4"/>
      <c r="B31" s="12" t="s">
        <v>38</v>
      </c>
      <c r="C31" s="11"/>
      <c r="D31" s="11">
        <v>25480000</v>
      </c>
      <c r="E31" s="11">
        <v>12320480</v>
      </c>
      <c r="F31" s="18">
        <f t="shared" si="0"/>
        <v>48.353532182103606</v>
      </c>
      <c r="G31" s="18" t="str">
        <f>_xlfn.IFERROR(E31/C31*100," ")</f>
        <v> </v>
      </c>
    </row>
    <row r="32" spans="1:7" ht="30">
      <c r="A32" s="4"/>
      <c r="B32" s="12" t="s">
        <v>45</v>
      </c>
      <c r="C32" s="11"/>
      <c r="D32" s="11">
        <v>12500000</v>
      </c>
      <c r="E32" s="11">
        <v>6374819</v>
      </c>
      <c r="F32" s="18">
        <f t="shared" si="0"/>
        <v>50.998552</v>
      </c>
      <c r="G32" s="18" t="str">
        <f>_xlfn.IFERROR(E32/C32*100," ")</f>
        <v> </v>
      </c>
    </row>
    <row r="33" spans="1:7" ht="30">
      <c r="A33" s="4"/>
      <c r="B33" s="12" t="s">
        <v>39</v>
      </c>
      <c r="C33" s="11"/>
      <c r="D33" s="11">
        <v>100000</v>
      </c>
      <c r="E33" s="11">
        <v>39083</v>
      </c>
      <c r="F33" s="18">
        <f t="shared" si="0"/>
        <v>39.083</v>
      </c>
      <c r="G33" s="18" t="str">
        <f>_xlfn.IFERROR(E33/C33*100," ")</f>
        <v> </v>
      </c>
    </row>
    <row r="34" spans="1:7" ht="15">
      <c r="A34" s="4">
        <v>3</v>
      </c>
      <c r="B34" s="12" t="s">
        <v>34</v>
      </c>
      <c r="C34" s="11">
        <v>374697</v>
      </c>
      <c r="D34" s="11"/>
      <c r="E34" s="11">
        <v>648887</v>
      </c>
      <c r="F34" s="18" t="str">
        <f t="shared" si="0"/>
        <v> </v>
      </c>
      <c r="G34" s="18">
        <v>115.31</v>
      </c>
    </row>
    <row r="35" spans="1:7" ht="15">
      <c r="A35" s="17" t="s">
        <v>35</v>
      </c>
      <c r="B35" s="6" t="s">
        <v>36</v>
      </c>
      <c r="C35" s="7"/>
      <c r="D35" s="7"/>
      <c r="E35" s="7">
        <v>4500</v>
      </c>
      <c r="F35" s="18" t="str">
        <f t="shared" si="0"/>
        <v> </v>
      </c>
      <c r="G35" s="26">
        <v>0.54</v>
      </c>
    </row>
    <row r="36" spans="1:7" ht="15">
      <c r="A36" s="17" t="s">
        <v>40</v>
      </c>
      <c r="B36" s="6" t="s">
        <v>41</v>
      </c>
      <c r="C36" s="7">
        <v>50199</v>
      </c>
      <c r="D36" s="7"/>
      <c r="E36" s="7">
        <v>68126</v>
      </c>
      <c r="F36" s="18" t="str">
        <f t="shared" si="0"/>
        <v> </v>
      </c>
      <c r="G36" s="26">
        <v>115.28</v>
      </c>
    </row>
    <row r="37" spans="1:7" ht="28.5">
      <c r="A37" s="17" t="s">
        <v>9</v>
      </c>
      <c r="B37" s="6" t="s">
        <v>46</v>
      </c>
      <c r="C37" s="7" t="e">
        <f>#REF!+#REF!+#REF!+#REF!+#REF!+#REF!</f>
        <v>#REF!</v>
      </c>
      <c r="D37" s="7">
        <v>75487960</v>
      </c>
      <c r="E37" s="7">
        <v>65495046</v>
      </c>
      <c r="F37" s="8">
        <f t="shared" si="0"/>
        <v>86.76224128986927</v>
      </c>
      <c r="G37" s="8">
        <v>84.02</v>
      </c>
    </row>
    <row r="38" spans="1:7" ht="15">
      <c r="A38" s="25">
        <v>1</v>
      </c>
      <c r="B38" s="20" t="s">
        <v>47</v>
      </c>
      <c r="C38" s="16">
        <v>25244694</v>
      </c>
      <c r="D38" s="21">
        <v>40377960</v>
      </c>
      <c r="E38" s="21">
        <v>34459904</v>
      </c>
      <c r="F38" s="22">
        <f t="shared" si="0"/>
        <v>85.34335067943006</v>
      </c>
      <c r="G38" s="22">
        <v>99.45</v>
      </c>
    </row>
    <row r="39" spans="1:7" ht="15">
      <c r="A39" s="25">
        <v>2</v>
      </c>
      <c r="B39" s="20" t="s">
        <v>48</v>
      </c>
      <c r="C39" s="16">
        <v>27799889</v>
      </c>
      <c r="D39" s="23">
        <v>35110000</v>
      </c>
      <c r="E39" s="24">
        <v>31035142</v>
      </c>
      <c r="F39" s="22">
        <f t="shared" si="0"/>
        <v>88.39402449444603</v>
      </c>
      <c r="G39" s="22">
        <v>71.67</v>
      </c>
    </row>
  </sheetData>
  <sheetProtection/>
  <mergeCells count="10">
    <mergeCell ref="A1:D1"/>
    <mergeCell ref="E1:G1"/>
    <mergeCell ref="A2:G2"/>
    <mergeCell ref="F3:G3"/>
    <mergeCell ref="A4:A5"/>
    <mergeCell ref="B4:B5"/>
    <mergeCell ref="C4:C5"/>
    <mergeCell ref="D4:D5"/>
    <mergeCell ref="E4:E5"/>
    <mergeCell ref="F4:G4"/>
  </mergeCells>
  <printOptions/>
  <pageMargins left="0.68" right="0.23" top="0.55" bottom="0.4"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2021-01-11T04:28:21Z</cp:lastPrinted>
  <dcterms:created xsi:type="dcterms:W3CDTF">2019-10-15T07:10:35Z</dcterms:created>
  <dcterms:modified xsi:type="dcterms:W3CDTF">2021-05-04T09:11:00Z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