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59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<sst xmlns="http://schemas.openxmlformats.org/spreadsheetml/2006/main" count="44" uniqueCount="42">
  <si>
    <t>UBND THÀNH PHỐ HỒ CHÍ MINH</t>
  </si>
  <si>
    <t>Biểu số 59/CK-NSNN</t>
  </si>
  <si>
    <t>Đơn vị: Triệu đồng</t>
  </si>
  <si>
    <t>STT</t>
  </si>
  <si>
    <t>NỘI DUNG</t>
  </si>
  <si>
    <t>CÙNG KỲ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</si>
  <si>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</si>
  <si>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</si>
  <si>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</si>
  <si>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</si>
  <si>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</si>
  <si>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</si>
  <si>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</si>
  <si>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</si>
  <si>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</si>
  <si>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</si>
  <si>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</si>
  <si>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</si>
  <si>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</si>
  <si>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</si>
  <si>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</si>
  <si>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BỘI CHI NSĐP/ BỘI THU NSĐP</t>
  </si>
  <si>
    <t>D</t>
  </si>
  <si>
    <t>CHI TRẢ NỢ GỐC</t>
  </si>
  <si>
    <t>Các khoản huy động, đóng góp</t>
  </si>
  <si>
    <t>Các khoản thu NSĐP hưởng 100%</t>
  </si>
  <si>
    <t>Thu từ quỹ dự trữ tài chính</t>
  </si>
  <si>
    <t>Thu kết dư năm trước</t>
  </si>
  <si>
    <t>Thu chuyển nguồn từ năm trước sang</t>
  </si>
  <si>
    <t>Thu bổ sung từ ngân sách cấp trên</t>
  </si>
  <si>
    <t>Thu bổ sung từ nguồn cải cách tiền lương đưa vào cân đối chi thường xuyên</t>
  </si>
  <si>
    <t xml:space="preserve">DỰ TOÁN NĂM </t>
  </si>
  <si>
    <t>Các khoản thu phân chia theo tỷ lệ %</t>
  </si>
  <si>
    <t>Chi tạo nguồn điều chỉnh tiền lương</t>
  </si>
  <si>
    <t>III</t>
  </si>
  <si>
    <t>II</t>
  </si>
  <si>
    <t xml:space="preserve">Chi từ nguồn thu để lại quản lý chi qua ngân sách </t>
  </si>
  <si>
    <t xml:space="preserve">THỰC HIỆN </t>
  </si>
  <si>
    <t>SO SÁNH THỰC HIỆN VỚI (%)</t>
  </si>
  <si>
    <t>TỔNG THU NSĐP</t>
  </si>
  <si>
    <t>TỔNG CHI NSĐP</t>
  </si>
  <si>
    <r>
      <t xml:space="preserve">PHỤ LỤC 2: CÂN ĐỐI NGÂN SÁCH ĐỊA PHƯƠNG 
12 THÁNG NĂM 2020
</t>
    </r>
    <r>
      <rPr>
        <sz val="12"/>
        <color indexed="8"/>
        <rFont val="Times New Roman"/>
        <family val="1"/>
      </rPr>
      <t>(Đính kèm Công văn số        ngày     tháng    năm 2021 của Ủy ban nhân dân Thành phố)</t>
    </r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</si>
</sst>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4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Phu%20luc%20cong%20khai%209%20thang%202020-%205.10.20-%20Doi%20so%20Chi%20DT%20cho%20dung%20so%20STC%20boc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1"/>
    </sheetNames>
    <sheetDataSet>
      <sheetData sheetId="1">
        <row r="39">
          <cell r="C39">
            <v>25244694</v>
          </cell>
          <cell r="D39">
            <v>40377960</v>
          </cell>
        </row>
        <row r="40">
          <cell r="C40">
            <v>27799889</v>
          </cell>
          <cell r="D40">
            <v>35110000</v>
          </cell>
        </row>
        <row r="41">
          <cell r="C41">
            <v>2053459</v>
          </cell>
        </row>
        <row r="42">
          <cell r="C42">
            <v>2899</v>
          </cell>
          <cell r="E42">
            <v>4500</v>
          </cell>
        </row>
        <row r="43">
          <cell r="C43">
            <v>2591250</v>
          </cell>
          <cell r="D43">
            <v>8693145</v>
          </cell>
        </row>
        <row r="44">
          <cell r="D44">
            <v>7379754</v>
          </cell>
        </row>
        <row r="45">
          <cell r="C45">
            <v>50199</v>
          </cell>
        </row>
      </sheetData>
      <sheetData sheetId="2">
        <row r="10">
          <cell r="D10">
            <v>93354914.075588</v>
          </cell>
        </row>
        <row r="11">
          <cell r="C11">
            <v>13072845</v>
          </cell>
          <cell r="D11">
            <v>36103906</v>
          </cell>
        </row>
        <row r="15">
          <cell r="C15">
            <v>25625952</v>
          </cell>
          <cell r="D15">
            <v>46650000.075588</v>
          </cell>
        </row>
        <row r="27">
          <cell r="C27">
            <v>493958</v>
          </cell>
          <cell r="D27">
            <v>1607948</v>
          </cell>
        </row>
        <row r="28">
          <cell r="D28">
            <v>11400</v>
          </cell>
        </row>
        <row r="29">
          <cell r="D29">
            <v>3500000</v>
          </cell>
        </row>
        <row r="30">
          <cell r="D30">
            <v>6287938</v>
          </cell>
        </row>
        <row r="31">
          <cell r="C31">
            <v>2334093</v>
          </cell>
          <cell r="D31">
            <v>8693145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5" sqref="E5:E6"/>
    </sheetView>
  </sheetViews>
  <sheetFormatPr defaultColWidth="9.140625" defaultRowHeight="15"/>
  <cols>
    <col min="1" max="1" width="5.57421875" style="0" customWidth="1"/>
    <col min="2" max="2" width="28.7109375" style="0" customWidth="1"/>
    <col min="3" max="3" width="0.13671875" style="0" hidden="1" customWidth="1"/>
    <col min="4" max="5" width="12.28125" style="0" customWidth="1"/>
    <col min="6" max="6" width="13.00390625" style="0" customWidth="1"/>
    <col min="7" max="7" width="11.28125" style="0" customWidth="1"/>
  </cols>
  <sheetData>
    <row r="1" spans="1:7" ht="15.75">
      <c r="A1" s="19" t="s">
        <v>0</v>
      </c>
      <c r="B1" s="19"/>
      <c r="C1" s="19"/>
      <c r="D1" s="19"/>
      <c r="E1" s="20" t="s">
        <v>1</v>
      </c>
      <c r="F1" s="20"/>
      <c r="G1" s="20"/>
    </row>
    <row r="2" spans="1:7" ht="15">
      <c r="A2" s="1"/>
      <c r="B2" s="1"/>
      <c r="C2" s="1"/>
      <c r="D2" s="1"/>
      <c r="E2" s="1"/>
      <c r="F2" s="1"/>
      <c r="G2" s="1"/>
    </row>
    <row r="3" spans="1:7" ht="55.5" customHeight="1">
      <c r="A3" s="21" t="s">
        <v>41</v>
      </c>
      <c r="B3" s="21"/>
      <c r="C3" s="21"/>
      <c r="D3" s="21"/>
      <c r="E3" s="21"/>
      <c r="F3" s="21"/>
      <c r="G3" s="21"/>
    </row>
    <row r="4" spans="1:7" ht="15">
      <c r="A4" s="2"/>
      <c r="B4" s="2"/>
      <c r="C4" s="2"/>
      <c r="D4" s="2"/>
      <c r="E4" s="2"/>
      <c r="F4" s="2"/>
      <c r="G4" s="3" t="s">
        <v>2</v>
      </c>
    </row>
    <row r="5" spans="1:7" ht="35.25" customHeight="1">
      <c r="A5" s="22" t="s">
        <v>3</v>
      </c>
      <c r="B5" s="22" t="s">
        <v>4</v>
      </c>
      <c r="C5" s="22" t="s">
        <v>5</v>
      </c>
      <c r="D5" s="22" t="s">
        <v>31</v>
      </c>
      <c r="E5" s="22" t="s">
        <v>37</v>
      </c>
      <c r="F5" s="22" t="s">
        <v>38</v>
      </c>
      <c r="G5" s="22"/>
    </row>
    <row r="6" spans="1:7" ht="42.75">
      <c r="A6" s="22"/>
      <c r="B6" s="22"/>
      <c r="C6" s="22"/>
      <c r="D6" s="22"/>
      <c r="E6" s="22"/>
      <c r="F6" s="14" t="s">
        <v>6</v>
      </c>
      <c r="G6" s="14" t="s">
        <v>7</v>
      </c>
    </row>
    <row r="7" spans="1:7" ht="15">
      <c r="A7" s="8" t="s">
        <v>8</v>
      </c>
      <c r="B7" s="8" t="s">
        <v>9</v>
      </c>
      <c r="C7" s="8"/>
      <c r="D7" s="8">
        <v>1</v>
      </c>
      <c r="E7" s="8">
        <v>2</v>
      </c>
      <c r="F7" s="8" t="s">
        <v>10</v>
      </c>
      <c r="G7" s="8">
        <v>4</v>
      </c>
    </row>
    <row r="8" spans="1:7" ht="14.25">
      <c r="A8" s="4" t="s">
        <v>8</v>
      </c>
      <c r="B8" s="5" t="s">
        <v>39</v>
      </c>
      <c r="C8" s="6">
        <f>SUM(C9,C10,C11,C12,C13,C14,C15,C16,C17)</f>
        <v>57742390</v>
      </c>
      <c r="D8" s="6">
        <f>SUM(D9,D10,D11,D12,D13,D14,D15,D16)</f>
        <v>91560859</v>
      </c>
      <c r="E8" s="6">
        <v>104526272</v>
      </c>
      <c r="F8" s="7">
        <f>_xlfn.IFERROR(E8/D8*100," ")</f>
        <v>114.16043180634642</v>
      </c>
      <c r="G8" s="7">
        <v>62.81</v>
      </c>
    </row>
    <row r="9" spans="1:7" s="13" customFormat="1" ht="15">
      <c r="A9" s="8">
        <v>1</v>
      </c>
      <c r="B9" s="9" t="s">
        <v>25</v>
      </c>
      <c r="C9" s="10">
        <f>'[1]60'!C40</f>
        <v>27799889</v>
      </c>
      <c r="D9" s="10">
        <f>'[1]60'!D40</f>
        <v>35110000</v>
      </c>
      <c r="E9" s="10">
        <v>31035142</v>
      </c>
      <c r="F9" s="16">
        <f aca="true" t="shared" si="0" ref="F9:F17">_xlfn.IFERROR(E9/D9*100," ")</f>
        <v>88.39402449444603</v>
      </c>
      <c r="G9" s="16">
        <v>71.67</v>
      </c>
    </row>
    <row r="10" spans="1:7" ht="16.5" customHeight="1">
      <c r="A10" s="8">
        <v>2</v>
      </c>
      <c r="B10" s="9" t="s">
        <v>32</v>
      </c>
      <c r="C10" s="10">
        <f>'[1]60'!C39</f>
        <v>25244694</v>
      </c>
      <c r="D10" s="10">
        <f>'[1]60'!D39</f>
        <v>40377960</v>
      </c>
      <c r="E10" s="10">
        <v>34459904</v>
      </c>
      <c r="F10" s="16">
        <f t="shared" si="0"/>
        <v>85.34335067943006</v>
      </c>
      <c r="G10" s="16">
        <v>99.45</v>
      </c>
    </row>
    <row r="11" spans="1:7" ht="15">
      <c r="A11" s="8">
        <v>3</v>
      </c>
      <c r="B11" s="9" t="s">
        <v>26</v>
      </c>
      <c r="C11" s="10"/>
      <c r="D11" s="10"/>
      <c r="E11" s="10"/>
      <c r="F11" s="7" t="str">
        <f t="shared" si="0"/>
        <v> </v>
      </c>
      <c r="G11" s="7" t="str">
        <f>_xlfn.IFERROR(E11/C11*100," ")</f>
        <v> </v>
      </c>
    </row>
    <row r="12" spans="1:7" ht="15">
      <c r="A12" s="8">
        <v>4</v>
      </c>
      <c r="B12" s="9" t="s">
        <v>27</v>
      </c>
      <c r="C12" s="10"/>
      <c r="D12" s="10"/>
      <c r="E12" s="10">
        <v>7089369</v>
      </c>
      <c r="F12" s="7" t="str">
        <f t="shared" si="0"/>
        <v> </v>
      </c>
      <c r="G12" s="18">
        <v>12.38</v>
      </c>
    </row>
    <row r="13" spans="1:7" ht="16.5" customHeight="1">
      <c r="A13" s="11">
        <v>5</v>
      </c>
      <c r="B13" s="12" t="s">
        <v>28</v>
      </c>
      <c r="C13" s="10">
        <f>'[1]60'!C41</f>
        <v>2053459</v>
      </c>
      <c r="D13" s="10"/>
      <c r="E13" s="10">
        <v>27458493</v>
      </c>
      <c r="F13" s="16" t="str">
        <f t="shared" si="0"/>
        <v> </v>
      </c>
      <c r="G13" s="16">
        <v>99.59</v>
      </c>
    </row>
    <row r="14" spans="1:7" ht="15">
      <c r="A14" s="11">
        <v>6</v>
      </c>
      <c r="B14" s="12" t="s">
        <v>11</v>
      </c>
      <c r="C14" s="10">
        <f>'[1]60'!C42</f>
        <v>2899</v>
      </c>
      <c r="D14" s="10"/>
      <c r="E14" s="10">
        <f>'[1]60'!E42</f>
        <v>4500</v>
      </c>
      <c r="F14" s="16" t="str">
        <f t="shared" si="0"/>
        <v> </v>
      </c>
      <c r="G14" s="16">
        <v>0.54</v>
      </c>
    </row>
    <row r="15" spans="1:7" ht="15">
      <c r="A15" s="11">
        <v>7</v>
      </c>
      <c r="B15" s="12" t="s">
        <v>29</v>
      </c>
      <c r="C15" s="10">
        <f>'[1]60'!C43</f>
        <v>2591250</v>
      </c>
      <c r="D15" s="10">
        <f>'[1]60'!D43</f>
        <v>8693145</v>
      </c>
      <c r="E15" s="10">
        <v>4410738</v>
      </c>
      <c r="F15" s="16">
        <f t="shared" si="0"/>
        <v>50.73811606731511</v>
      </c>
      <c r="G15" s="16">
        <v>160.91</v>
      </c>
    </row>
    <row r="16" spans="1:7" ht="45">
      <c r="A16" s="11">
        <v>8</v>
      </c>
      <c r="B16" s="12" t="s">
        <v>30</v>
      </c>
      <c r="C16" s="10"/>
      <c r="D16" s="10">
        <f>'[1]60'!D44</f>
        <v>7379754</v>
      </c>
      <c r="E16" s="10"/>
      <c r="F16" s="16"/>
      <c r="G16" s="16"/>
    </row>
    <row r="17" spans="1:7" ht="15">
      <c r="A17" s="11">
        <v>9</v>
      </c>
      <c r="B17" s="15" t="s">
        <v>24</v>
      </c>
      <c r="C17" s="10">
        <f>'[1]60'!C45</f>
        <v>50199</v>
      </c>
      <c r="D17" s="10"/>
      <c r="E17" s="10">
        <v>68126</v>
      </c>
      <c r="F17" s="16" t="str">
        <f t="shared" si="0"/>
        <v> </v>
      </c>
      <c r="G17" s="16">
        <v>115.28</v>
      </c>
    </row>
    <row r="18" spans="1:7" ht="14.25">
      <c r="A18" s="4" t="s">
        <v>9</v>
      </c>
      <c r="B18" s="5" t="s">
        <v>40</v>
      </c>
      <c r="C18" s="6">
        <f>C19+C26</f>
        <v>41526848</v>
      </c>
      <c r="D18" s="6">
        <f>D19+D26</f>
        <v>102048059.075588</v>
      </c>
      <c r="E18" s="6">
        <v>84290059</v>
      </c>
      <c r="F18" s="7">
        <f aca="true" t="shared" si="1" ref="F18:F26">_xlfn.IFERROR(E18/D18*100," ")</f>
        <v>82.59839507340901</v>
      </c>
      <c r="G18" s="7">
        <v>109.63</v>
      </c>
    </row>
    <row r="19" spans="1:7" ht="14.25">
      <c r="A19" s="4" t="s">
        <v>12</v>
      </c>
      <c r="B19" s="5" t="s">
        <v>13</v>
      </c>
      <c r="C19" s="6">
        <f>C20+C21+C22+C23+C24+C25</f>
        <v>39192755</v>
      </c>
      <c r="D19" s="6">
        <f>'[1]61'!D10</f>
        <v>93354914.075588</v>
      </c>
      <c r="E19" s="6">
        <v>78415301</v>
      </c>
      <c r="F19" s="7">
        <f t="shared" si="1"/>
        <v>83.99697196069226</v>
      </c>
      <c r="G19" s="7">
        <v>106.71</v>
      </c>
    </row>
    <row r="20" spans="1:7" ht="15">
      <c r="A20" s="11">
        <v>1</v>
      </c>
      <c r="B20" s="12" t="s">
        <v>14</v>
      </c>
      <c r="C20" s="10">
        <f>'[1]61'!C11</f>
        <v>13072845</v>
      </c>
      <c r="D20" s="10">
        <f>'[1]61'!D11</f>
        <v>36103906</v>
      </c>
      <c r="E20" s="10">
        <v>40862899</v>
      </c>
      <c r="F20" s="16">
        <f t="shared" si="1"/>
        <v>113.18137987618293</v>
      </c>
      <c r="G20" s="16">
        <v>133.69</v>
      </c>
    </row>
    <row r="21" spans="1:7" ht="15">
      <c r="A21" s="11">
        <v>2</v>
      </c>
      <c r="B21" s="12" t="s">
        <v>15</v>
      </c>
      <c r="C21" s="10">
        <f>'[1]61'!C15</f>
        <v>25625952</v>
      </c>
      <c r="D21" s="10">
        <f>'[1]61'!D15</f>
        <v>46650000.075588</v>
      </c>
      <c r="E21" s="10">
        <v>36352797</v>
      </c>
      <c r="F21" s="16">
        <f t="shared" si="1"/>
        <v>77.92668154575944</v>
      </c>
      <c r="G21" s="16">
        <v>97.19</v>
      </c>
    </row>
    <row r="22" spans="1:7" ht="30">
      <c r="A22" s="11">
        <v>3</v>
      </c>
      <c r="B22" s="12" t="s">
        <v>16</v>
      </c>
      <c r="C22" s="10">
        <f>'[1]61'!C27</f>
        <v>493958</v>
      </c>
      <c r="D22" s="10">
        <f>'[1]61'!D27</f>
        <v>1607948</v>
      </c>
      <c r="E22" s="10">
        <v>1188205</v>
      </c>
      <c r="F22" s="16">
        <f t="shared" si="1"/>
        <v>73.89573543423046</v>
      </c>
      <c r="G22" s="16">
        <v>106.41</v>
      </c>
    </row>
    <row r="23" spans="1:7" ht="15">
      <c r="A23" s="11">
        <v>4</v>
      </c>
      <c r="B23" s="12" t="s">
        <v>17</v>
      </c>
      <c r="C23" s="10">
        <f>'[1]61'!C28</f>
        <v>0</v>
      </c>
      <c r="D23" s="17">
        <f>'[1]61'!D28</f>
        <v>11400</v>
      </c>
      <c r="E23" s="10">
        <v>11400</v>
      </c>
      <c r="F23" s="16">
        <f t="shared" si="1"/>
        <v>100</v>
      </c>
      <c r="G23" s="16">
        <v>100</v>
      </c>
    </row>
    <row r="24" spans="1:7" ht="15">
      <c r="A24" s="11">
        <v>5</v>
      </c>
      <c r="B24" s="12" t="s">
        <v>18</v>
      </c>
      <c r="C24" s="10">
        <f>'[1]61'!C29</f>
        <v>0</v>
      </c>
      <c r="D24" s="17">
        <f>'[1]61'!D29</f>
        <v>3500000</v>
      </c>
      <c r="E24" s="10">
        <f>'[1]61'!E29</f>
        <v>0</v>
      </c>
      <c r="F24" s="16">
        <f t="shared" si="1"/>
        <v>0</v>
      </c>
      <c r="G24" s="16" t="str">
        <f>_xlfn.IFERROR(#REF!/C24*100," ")</f>
        <v> </v>
      </c>
    </row>
    <row r="25" spans="1:7" ht="15">
      <c r="A25" s="11">
        <v>6</v>
      </c>
      <c r="B25" s="12" t="s">
        <v>33</v>
      </c>
      <c r="C25" s="10">
        <f>'[1]61'!C30</f>
        <v>0</v>
      </c>
      <c r="D25" s="17">
        <f>'[1]61'!D30</f>
        <v>6287938</v>
      </c>
      <c r="E25" s="10">
        <f>'[1]61'!E30</f>
        <v>0</v>
      </c>
      <c r="F25" s="16">
        <f t="shared" si="1"/>
        <v>0</v>
      </c>
      <c r="G25" s="16">
        <v>0</v>
      </c>
    </row>
    <row r="26" spans="1:7" ht="28.5">
      <c r="A26" s="4" t="s">
        <v>35</v>
      </c>
      <c r="B26" s="5" t="s">
        <v>19</v>
      </c>
      <c r="C26" s="6">
        <f>'[1]61'!C31</f>
        <v>2334093</v>
      </c>
      <c r="D26" s="6">
        <f>'[1]61'!D31</f>
        <v>8693145</v>
      </c>
      <c r="E26" s="6">
        <v>5874758</v>
      </c>
      <c r="F26" s="7">
        <f t="shared" si="1"/>
        <v>67.5792017733513</v>
      </c>
      <c r="G26" s="7">
        <v>172.79</v>
      </c>
    </row>
    <row r="27" spans="1:7" ht="28.5">
      <c r="A27" s="4" t="s">
        <v>34</v>
      </c>
      <c r="B27" s="5" t="s">
        <v>36</v>
      </c>
      <c r="C27" s="6"/>
      <c r="D27" s="6"/>
      <c r="E27" s="6"/>
      <c r="F27" s="7"/>
      <c r="G27" s="7"/>
    </row>
    <row r="28" spans="1:7" ht="21" customHeight="1">
      <c r="A28" s="4" t="s">
        <v>20</v>
      </c>
      <c r="B28" s="5" t="s">
        <v>21</v>
      </c>
      <c r="C28" s="6"/>
      <c r="D28" s="6"/>
      <c r="E28" s="6"/>
      <c r="F28" s="7" t="str">
        <f>_xlfn.IFERROR(E28/D28*100," ")</f>
        <v> </v>
      </c>
      <c r="G28" s="7" t="str">
        <f>_xlfn.IFERROR(E28/C28*100," ")</f>
        <v> </v>
      </c>
    </row>
    <row r="29" spans="1:7" ht="14.25">
      <c r="A29" s="4" t="s">
        <v>22</v>
      </c>
      <c r="B29" s="5" t="s">
        <v>23</v>
      </c>
      <c r="C29" s="6">
        <v>162473</v>
      </c>
      <c r="D29" s="6">
        <v>3791927</v>
      </c>
      <c r="E29" s="6">
        <v>6089037</v>
      </c>
      <c r="F29" s="7">
        <f>_xlfn.IFERROR(E29/D29*100," ")</f>
        <v>160.5789615675618</v>
      </c>
      <c r="G29" s="7">
        <v>1606.6</v>
      </c>
    </row>
  </sheetData>
  <sheetProtection/>
  <mergeCells count="9">
    <mergeCell ref="A1:D1"/>
    <mergeCell ref="E1:G1"/>
    <mergeCell ref="A3:G3"/>
    <mergeCell ref="A5:A6"/>
    <mergeCell ref="B5:B6"/>
    <mergeCell ref="C5:C6"/>
    <mergeCell ref="D5:D6"/>
    <mergeCell ref="E5:E6"/>
    <mergeCell ref="F5:G5"/>
  </mergeCells>
  <printOptions/>
  <pageMargins left="0.5" right="0.53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2021-01-11T04:19:00Z</cp:lastPrinted>
  <dcterms:created xsi:type="dcterms:W3CDTF">2019-10-15T07:07:02Z</dcterms:created>
  <dcterms:modified xsi:type="dcterms:W3CDTF">2021-05-04T09:07:36Z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