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definedName name="_xlfn.IFERROR" hidden="1">#NAME?</definedName>
    <definedName name="_xlnm.Print_Titles" localSheetId="0">'Bao cao'!$4:$5</definedName>
  </definedNames>
  <calcPr fullCalcOnLoad="1"/>
</workbook>
</file>

<file path=xl/sharedStrings.xml><?xml version="1.0" encoding="utf-8"?>
<sst xmlns="http://schemas.openxmlformats.org/spreadsheetml/2006/main" count="68" uniqueCount="59">
  <si>
    <t>UBND THÀNH PHỐ HỒ CHÍ MINH</t>
  </si>
  <si>
    <t>Biểu số 60/CK-NSNN</t>
  </si>
  <si>
    <t>Đơn vị: Triệu đồng</t>
  </si>
  <si>
    <t>STT</t>
  </si>
  <si>
    <t>NỘI DUNG</t>
  </si>
  <si>
    <t>CÙNG KỲ</t>
  </si>
  <si>
    <t xml:space="preserve">ƯỚC THỰC HIỆN </t>
  </si>
  <si>
    <t>SO SÁNH ƯỚC THỰC HIỆN VỚI (%)</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</si>
  <si>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</si>
  <si>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</si>
  <si>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</si>
  <si>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</si>
  <si>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</si>
  <si>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</si>
  <si>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</si>
  <si>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</si>
  <si>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</si>
  <si>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</si>
  <si>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</si>
  <si>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</si>
  <si>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</si>
  <si>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</si>
  <si>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</si>
  <si>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</si>
  <si>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</si>
  <si>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</si>
  <si>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</si>
  <si>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</si>
  <si>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</si>
  <si>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</si>
  <si>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</si>
  <si>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</si>
  <si>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</si>
  <si>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</si>
  <si>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</si>
  <si>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</si>
  <si>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</si>
  <si>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</si>
  <si>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</si>
  <si>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Thuế xuất khẩu</t>
  </si>
  <si>
    <t>Thuế nhập khẩu</t>
  </si>
  <si>
    <t>Thuế bảo vệ môi trường thu từ hàng hóa nhập khẩu</t>
  </si>
  <si>
    <t>V</t>
  </si>
  <si>
    <t>Các khoản huy động, đóng góp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</si>
  <si>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</si>
  <si>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</si>
  <si>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</si>
  <si>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</si>
  <si>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</si>
  <si>
    <t>THU NSĐP (không kể GTGC, các khoản chuyển giao giữa các cấp NS địa phương)</t>
  </si>
  <si>
    <t>TỔNG THU NSNN TRÊN ĐỊA BÀN (không kể GTGC, các khoản chuyển giao giữa các cấp NS địa phương)</t>
  </si>
  <si>
    <t>Các loại phí, lệ phí</t>
  </si>
  <si>
    <t>Thu từ quỹ đất công ích, thu hoa lợi công sản khác, thu từ bán tài sản nhà nước và thu khác</t>
  </si>
  <si>
    <t>Thuế XNK, thuế TTĐB hàng hóa nhập khẩu</t>
  </si>
  <si>
    <t>Thuế tiêu tiêu thụ đặc biệt thu từ hàng hóa nhập khẩu</t>
  </si>
  <si>
    <t>Thu NSĐP theo phân cấp:</t>
  </si>
  <si>
    <t>Thu kết dư ngân sách</t>
  </si>
  <si>
    <t>ỦY BAN NHÂN DÂN THÀNH PHỐ</t>
  </si>
  <si>
    <r>
      <t xml:space="preserve">PHỤ LỤC 3: ƯỚC THỰC HIỆN THU NGÂN SÁCH NHÀ NƯỚC 
9 THÁNG ĐẦU NĂM 2020
</t>
    </r>
    <r>
      <rPr>
        <i/>
        <sz val="13"/>
        <color indexed="8"/>
        <rFont val="Times New Roman"/>
        <family val="1"/>
      </rPr>
      <t>(Đính kèm Công văn số        /UBND-KT ngày     tháng 10 năm 2020 
của Ủy ban nhân dân Thành phố)</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</si>
</sst>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50">
    <font>
      <sz val="11"/>
      <color theme="1"/>
      <name val="Calibri"/>
      <family val="2"/>
    </font>
    <font>
      <sz val="11"/>
      <color indexed="8"/>
      <name val="Arial"/>
      <family val="2"/>
    </font>
    <font>
      <b/>
      <sz val="11"/>
      <name val="Times New Roman"/>
      <family val="1"/>
    </font>
    <font>
      <sz val="11"/>
      <name val="Times New Roman"/>
      <family val="1"/>
    </font>
    <font>
      <i/>
      <sz val="11"/>
      <name val="Times New Roman"/>
      <family val="1"/>
    </font>
    <font>
      <i/>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i/>
      <sz val="10"/>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rgb="FF000000"/>
      <name val="Times New Roman"/>
      <family val="1"/>
    </font>
    <font>
      <b/>
      <sz val="13"/>
      <color theme="1"/>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44" fillId="33" borderId="0" xfId="0" applyFont="1" applyFill="1" applyAlignment="1">
      <alignment vertical="center"/>
    </xf>
    <xf numFmtId="0" fontId="44" fillId="0" borderId="0" xfId="0" applyFont="1" applyFill="1" applyAlignment="1">
      <alignmen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0" fontId="3" fillId="33" borderId="10" xfId="0" applyFont="1" applyFill="1" applyBorder="1" applyAlignment="1">
      <alignment horizontal="justify" vertical="center" wrapText="1"/>
    </xf>
    <xf numFmtId="3" fontId="3" fillId="0"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3" fontId="4" fillId="0" borderId="10" xfId="0" applyNumberFormat="1" applyFont="1" applyFill="1" applyBorder="1" applyAlignment="1">
      <alignment horizontal="right" vertical="center" wrapText="1"/>
    </xf>
    <xf numFmtId="0" fontId="45" fillId="33" borderId="10" xfId="0" applyFont="1" applyFill="1" applyBorder="1" applyAlignment="1">
      <alignment horizontal="center" vertical="center"/>
    </xf>
    <xf numFmtId="0" fontId="0" fillId="0" borderId="0" xfId="0" applyFont="1" applyAlignment="1">
      <alignment/>
    </xf>
    <xf numFmtId="0" fontId="2" fillId="33" borderId="10" xfId="0" applyFont="1" applyFill="1" applyBorder="1" applyAlignment="1">
      <alignment horizontal="center" vertical="center" wrapText="1"/>
    </xf>
    <xf numFmtId="4" fontId="3"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0" fontId="4" fillId="33" borderId="10" xfId="0" applyFont="1" applyFill="1" applyBorder="1" applyAlignment="1" quotePrefix="1">
      <alignment horizontal="justify" vertical="center" wrapText="1"/>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vertical="center" wrapText="1"/>
    </xf>
    <xf numFmtId="0" fontId="44" fillId="33" borderId="10" xfId="0" applyFont="1" applyFill="1" applyBorder="1" applyAlignment="1">
      <alignment vertical="center"/>
    </xf>
    <xf numFmtId="3" fontId="44" fillId="0" borderId="10" xfId="0" applyNumberFormat="1" applyFont="1" applyFill="1" applyBorder="1" applyAlignment="1">
      <alignment vertical="center"/>
    </xf>
    <xf numFmtId="3" fontId="44" fillId="0" borderId="12" xfId="0" applyNumberFormat="1" applyFont="1" applyFill="1" applyBorder="1" applyAlignment="1">
      <alignment vertical="center"/>
    </xf>
    <xf numFmtId="4" fontId="44" fillId="33" borderId="10" xfId="0" applyNumberFormat="1" applyFont="1" applyFill="1" applyBorder="1" applyAlignment="1">
      <alignment vertical="center"/>
    </xf>
    <xf numFmtId="0" fontId="44" fillId="33" borderId="10" xfId="0" applyFont="1" applyFill="1" applyBorder="1" applyAlignment="1">
      <alignment horizontal="center" vertical="center"/>
    </xf>
    <xf numFmtId="0" fontId="44" fillId="33" borderId="10" xfId="0" applyFont="1" applyFill="1" applyBorder="1" applyAlignment="1">
      <alignment vertical="center" wrapText="1"/>
    </xf>
    <xf numFmtId="0" fontId="44" fillId="0" borderId="10" xfId="0" applyFont="1" applyFill="1" applyBorder="1" applyAlignment="1">
      <alignment vertical="center"/>
    </xf>
    <xf numFmtId="172" fontId="44" fillId="0" borderId="10" xfId="41" applyNumberFormat="1" applyFont="1" applyFill="1" applyBorder="1" applyAlignment="1">
      <alignment vertical="center"/>
    </xf>
    <xf numFmtId="0" fontId="46" fillId="0" borderId="13" xfId="0" applyFont="1" applyBorder="1" applyAlignment="1">
      <alignment horizontal="center"/>
    </xf>
    <xf numFmtId="0" fontId="47" fillId="33" borderId="0" xfId="0" applyFont="1" applyFill="1" applyAlignment="1">
      <alignment horizontal="left" vertical="center" wrapText="1"/>
    </xf>
    <xf numFmtId="0" fontId="47" fillId="33" borderId="0" xfId="0" applyFont="1" applyFill="1" applyAlignment="1">
      <alignment horizontal="right" vertical="center" wrapText="1"/>
    </xf>
    <xf numFmtId="0" fontId="48" fillId="33" borderId="0" xfId="0" applyFont="1" applyFill="1" applyAlignment="1">
      <alignment horizontal="center" vertical="center" wrapText="1"/>
    </xf>
    <xf numFmtId="0" fontId="49"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tabSelected="1" zoomScalePageLayoutView="0" workbookViewId="0" topLeftCell="A28">
      <selection activeCell="E6" sqref="E6"/>
    </sheetView>
  </sheetViews>
  <sheetFormatPr defaultColWidth="9.140625" defaultRowHeight="15"/>
  <cols>
    <col min="1" max="1" width="6.00390625" style="0" customWidth="1"/>
    <col min="2" max="2" width="33.57421875" style="0" customWidth="1"/>
    <col min="3" max="3" width="13.140625" style="0" hidden="1" customWidth="1"/>
    <col min="4" max="4" width="14.00390625" style="0" customWidth="1"/>
    <col min="5" max="5" width="13.7109375" style="0" customWidth="1"/>
    <col min="6" max="6" width="11.28125" style="0" customWidth="1"/>
    <col min="7" max="7" width="12.7109375" style="0" customWidth="1"/>
  </cols>
  <sheetData>
    <row r="1" spans="1:7" ht="28.5" customHeight="1">
      <c r="A1" s="34" t="s">
        <v>0</v>
      </c>
      <c r="B1" s="34"/>
      <c r="C1" s="34"/>
      <c r="D1" s="34"/>
      <c r="E1" s="35" t="s">
        <v>1</v>
      </c>
      <c r="F1" s="35"/>
      <c r="G1" s="35"/>
    </row>
    <row r="2" spans="1:7" ht="71.25" customHeight="1">
      <c r="A2" s="36" t="s">
        <v>58</v>
      </c>
      <c r="B2" s="36"/>
      <c r="C2" s="36"/>
      <c r="D2" s="36"/>
      <c r="E2" s="36"/>
      <c r="F2" s="36"/>
      <c r="G2" s="36"/>
    </row>
    <row r="3" spans="1:7" ht="15">
      <c r="A3" s="1"/>
      <c r="B3" s="1"/>
      <c r="C3" s="2"/>
      <c r="D3" s="2"/>
      <c r="E3" s="2"/>
      <c r="F3" s="37" t="s">
        <v>2</v>
      </c>
      <c r="G3" s="37"/>
    </row>
    <row r="4" spans="1:7" ht="39.75" customHeight="1">
      <c r="A4" s="38" t="s">
        <v>3</v>
      </c>
      <c r="B4" s="38" t="s">
        <v>4</v>
      </c>
      <c r="C4" s="39" t="s">
        <v>5</v>
      </c>
      <c r="D4" s="39" t="s">
        <v>8</v>
      </c>
      <c r="E4" s="39" t="s">
        <v>6</v>
      </c>
      <c r="F4" s="38" t="s">
        <v>7</v>
      </c>
      <c r="G4" s="38"/>
    </row>
    <row r="5" spans="1:7" ht="42.75">
      <c r="A5" s="38"/>
      <c r="B5" s="38"/>
      <c r="C5" s="39"/>
      <c r="D5" s="39"/>
      <c r="E5" s="39"/>
      <c r="F5" s="3" t="s">
        <v>8</v>
      </c>
      <c r="G5" s="3" t="s">
        <v>9</v>
      </c>
    </row>
    <row r="6" spans="1:7" ht="15">
      <c r="A6" s="4" t="s">
        <v>10</v>
      </c>
      <c r="B6" s="4" t="s">
        <v>11</v>
      </c>
      <c r="C6" s="5"/>
      <c r="D6" s="5">
        <v>1</v>
      </c>
      <c r="E6" s="5">
        <v>2</v>
      </c>
      <c r="F6" s="4" t="s">
        <v>12</v>
      </c>
      <c r="G6" s="4">
        <v>4</v>
      </c>
    </row>
    <row r="7" spans="1:7" ht="42.75">
      <c r="A7" s="19" t="s">
        <v>10</v>
      </c>
      <c r="B7" s="6" t="s">
        <v>50</v>
      </c>
      <c r="C7" s="7">
        <f>C8+C26+C27+C35+C36</f>
        <v>287476568</v>
      </c>
      <c r="D7" s="7">
        <f>SUM(D8,D26,D27,D35)</f>
        <v>405828000</v>
      </c>
      <c r="E7" s="7">
        <f>SUM(E8,E26,E27,E35,E36)</f>
        <v>251616732</v>
      </c>
      <c r="F7" s="8">
        <f>_xlfn.IFERROR(E7/D7*100," ")</f>
        <v>62.00083089387623</v>
      </c>
      <c r="G7" s="8">
        <f>_xlfn.IFERROR(E7/C7*100," ")</f>
        <v>87.52599690142398</v>
      </c>
    </row>
    <row r="8" spans="1:7" ht="14.25">
      <c r="A8" s="19" t="s">
        <v>13</v>
      </c>
      <c r="B8" s="9" t="s">
        <v>14</v>
      </c>
      <c r="C8" s="7">
        <f>C9+C10+C11+C12+C13+C14+C15+C16+C22+C23+C24+C25</f>
        <v>182248072</v>
      </c>
      <c r="D8" s="7">
        <f>D9+D10+D11+D12+D13+D14+D15+D16+D22+D23+D24+D25</f>
        <v>278628000</v>
      </c>
      <c r="E8" s="7">
        <f>E9+E10+E11+E12+E13+E14+E15+E16+E22+E23+E24+E25</f>
        <v>167967954</v>
      </c>
      <c r="F8" s="8">
        <f aca="true" t="shared" si="0" ref="F8:F45">_xlfn.IFERROR(E8/D8*100," ")</f>
        <v>60.28394633705155</v>
      </c>
      <c r="G8" s="8">
        <f aca="true" t="shared" si="1" ref="G8:G45">_xlfn.IFERROR(E8/C8*100," ")</f>
        <v>92.16446141608566</v>
      </c>
    </row>
    <row r="9" spans="1:7" ht="15">
      <c r="A9" s="4">
        <v>1</v>
      </c>
      <c r="B9" s="10" t="s">
        <v>15</v>
      </c>
      <c r="C9" s="11">
        <v>17971277</v>
      </c>
      <c r="D9" s="11">
        <v>28522000</v>
      </c>
      <c r="E9" s="11">
        <f>12451677+5668419</f>
        <v>18120096</v>
      </c>
      <c r="F9" s="20">
        <f t="shared" si="0"/>
        <v>63.53024332094523</v>
      </c>
      <c r="G9" s="20">
        <f t="shared" si="1"/>
        <v>100.8280936296291</v>
      </c>
    </row>
    <row r="10" spans="1:7" ht="30">
      <c r="A10" s="4">
        <v>2</v>
      </c>
      <c r="B10" s="12" t="s">
        <v>16</v>
      </c>
      <c r="C10" s="11">
        <v>47066915</v>
      </c>
      <c r="D10" s="11">
        <v>75900000</v>
      </c>
      <c r="E10" s="11">
        <v>43384354</v>
      </c>
      <c r="F10" s="20">
        <f t="shared" si="0"/>
        <v>57.15988669301713</v>
      </c>
      <c r="G10" s="20">
        <f t="shared" si="1"/>
        <v>92.17590317954767</v>
      </c>
    </row>
    <row r="11" spans="1:7" ht="15">
      <c r="A11" s="4">
        <v>3</v>
      </c>
      <c r="B11" s="12" t="s">
        <v>17</v>
      </c>
      <c r="C11" s="11">
        <v>48077113</v>
      </c>
      <c r="D11" s="11">
        <v>76846000</v>
      </c>
      <c r="E11" s="11">
        <v>43402493</v>
      </c>
      <c r="F11" s="20">
        <f t="shared" si="0"/>
        <v>56.479833693360746</v>
      </c>
      <c r="G11" s="20">
        <f t="shared" si="1"/>
        <v>90.27682881041547</v>
      </c>
    </row>
    <row r="12" spans="1:7" ht="15">
      <c r="A12" s="4">
        <v>4</v>
      </c>
      <c r="B12" s="12" t="s">
        <v>18</v>
      </c>
      <c r="C12" s="11">
        <v>29973365</v>
      </c>
      <c r="D12" s="11">
        <v>46100000</v>
      </c>
      <c r="E12" s="11">
        <v>31754953</v>
      </c>
      <c r="F12" s="20">
        <f t="shared" si="0"/>
        <v>68.88276138828633</v>
      </c>
      <c r="G12" s="20">
        <f t="shared" si="1"/>
        <v>105.94390386264605</v>
      </c>
    </row>
    <row r="13" spans="1:7" ht="15">
      <c r="A13" s="4">
        <v>5</v>
      </c>
      <c r="B13" s="12" t="s">
        <v>19</v>
      </c>
      <c r="C13" s="11">
        <v>7714034</v>
      </c>
      <c r="D13" s="11">
        <v>12000000</v>
      </c>
      <c r="E13" s="11">
        <v>7453539</v>
      </c>
      <c r="F13" s="20">
        <f t="shared" si="0"/>
        <v>62.11282500000001</v>
      </c>
      <c r="G13" s="20">
        <f t="shared" si="1"/>
        <v>96.62310277605725</v>
      </c>
    </row>
    <row r="14" spans="1:7" ht="15">
      <c r="A14" s="4">
        <v>6</v>
      </c>
      <c r="B14" s="12" t="s">
        <v>20</v>
      </c>
      <c r="C14" s="11">
        <v>5342497</v>
      </c>
      <c r="D14" s="11">
        <v>7800000</v>
      </c>
      <c r="E14" s="11">
        <v>3913615</v>
      </c>
      <c r="F14" s="20">
        <f t="shared" si="0"/>
        <v>50.17455128205128</v>
      </c>
      <c r="G14" s="20">
        <f t="shared" si="1"/>
        <v>73.2544164273747</v>
      </c>
    </row>
    <row r="15" spans="1:7" ht="15">
      <c r="A15" s="4">
        <v>7</v>
      </c>
      <c r="B15" s="12" t="s">
        <v>51</v>
      </c>
      <c r="C15" s="11">
        <v>4198897</v>
      </c>
      <c r="D15" s="11">
        <v>4800000</v>
      </c>
      <c r="E15" s="11">
        <v>3382439</v>
      </c>
      <c r="F15" s="20">
        <f t="shared" si="0"/>
        <v>70.46747916666666</v>
      </c>
      <c r="G15" s="20">
        <f t="shared" si="1"/>
        <v>80.55541729173162</v>
      </c>
    </row>
    <row r="16" spans="1:7" ht="15">
      <c r="A16" s="4">
        <v>8</v>
      </c>
      <c r="B16" s="12" t="s">
        <v>21</v>
      </c>
      <c r="C16" s="11">
        <f>SUM(C17,C18,C19,C20,C21)</f>
        <v>13903387</v>
      </c>
      <c r="D16" s="11">
        <f>SUM(D17,D18,D19,D20,D21)</f>
        <v>15600000</v>
      </c>
      <c r="E16" s="11">
        <f>SUM(E17:E21)</f>
        <v>7864662</v>
      </c>
      <c r="F16" s="20">
        <f t="shared" si="0"/>
        <v>50.4145</v>
      </c>
      <c r="G16" s="20">
        <f t="shared" si="1"/>
        <v>56.56651864757847</v>
      </c>
    </row>
    <row r="17" spans="1:7" ht="15">
      <c r="A17" s="14" t="s">
        <v>22</v>
      </c>
      <c r="B17" s="15" t="s">
        <v>23</v>
      </c>
      <c r="C17" s="16">
        <v>164</v>
      </c>
      <c r="D17" s="16"/>
      <c r="E17" s="16">
        <v>268</v>
      </c>
      <c r="F17" s="21" t="str">
        <f t="shared" si="0"/>
        <v> </v>
      </c>
      <c r="G17" s="21">
        <f t="shared" si="1"/>
        <v>163.41463414634146</v>
      </c>
    </row>
    <row r="18" spans="1:7" ht="15">
      <c r="A18" s="14" t="s">
        <v>22</v>
      </c>
      <c r="B18" s="15" t="s">
        <v>24</v>
      </c>
      <c r="C18" s="16">
        <v>330332</v>
      </c>
      <c r="D18" s="16">
        <v>300000</v>
      </c>
      <c r="E18" s="16">
        <v>313809</v>
      </c>
      <c r="F18" s="21">
        <f t="shared" si="0"/>
        <v>104.60300000000001</v>
      </c>
      <c r="G18" s="21">
        <f t="shared" si="1"/>
        <v>94.99806255524746</v>
      </c>
    </row>
    <row r="19" spans="1:7" ht="15">
      <c r="A19" s="14" t="s">
        <v>22</v>
      </c>
      <c r="B19" s="15" t="s">
        <v>25</v>
      </c>
      <c r="C19" s="16">
        <v>9862988</v>
      </c>
      <c r="D19" s="16">
        <v>10000000</v>
      </c>
      <c r="E19" s="16">
        <v>5148040</v>
      </c>
      <c r="F19" s="21">
        <f t="shared" si="0"/>
        <v>51.4804</v>
      </c>
      <c r="G19" s="21">
        <f t="shared" si="1"/>
        <v>52.19554155393883</v>
      </c>
    </row>
    <row r="20" spans="1:7" ht="15">
      <c r="A20" s="14" t="s">
        <v>22</v>
      </c>
      <c r="B20" s="15" t="s">
        <v>26</v>
      </c>
      <c r="C20" s="16">
        <v>3515580</v>
      </c>
      <c r="D20" s="16">
        <v>5000000</v>
      </c>
      <c r="E20" s="16">
        <v>2172024</v>
      </c>
      <c r="F20" s="21">
        <f t="shared" si="0"/>
        <v>43.44048</v>
      </c>
      <c r="G20" s="21">
        <f t="shared" si="1"/>
        <v>61.782806819927295</v>
      </c>
    </row>
    <row r="21" spans="1:7" ht="30">
      <c r="A21" s="14" t="s">
        <v>22</v>
      </c>
      <c r="B21" s="15" t="s">
        <v>27</v>
      </c>
      <c r="C21" s="16">
        <v>194323</v>
      </c>
      <c r="D21" s="16">
        <v>300000</v>
      </c>
      <c r="E21" s="16">
        <v>230521</v>
      </c>
      <c r="F21" s="21">
        <f t="shared" si="0"/>
        <v>76.84033333333333</v>
      </c>
      <c r="G21" s="21">
        <f t="shared" si="1"/>
        <v>118.62774864529675</v>
      </c>
    </row>
    <row r="22" spans="1:7" ht="15">
      <c r="A22" s="4">
        <v>9</v>
      </c>
      <c r="B22" s="12" t="s">
        <v>28</v>
      </c>
      <c r="C22" s="11"/>
      <c r="D22" s="11"/>
      <c r="E22" s="11"/>
      <c r="F22" s="20" t="str">
        <f t="shared" si="0"/>
        <v> </v>
      </c>
      <c r="G22" s="20" t="str">
        <f t="shared" si="1"/>
        <v> </v>
      </c>
    </row>
    <row r="23" spans="1:7" ht="60">
      <c r="A23" s="4">
        <v>10</v>
      </c>
      <c r="B23" s="12" t="s">
        <v>29</v>
      </c>
      <c r="C23" s="11">
        <v>2977093</v>
      </c>
      <c r="D23" s="11">
        <v>4563000</v>
      </c>
      <c r="E23" s="11">
        <v>3881632</v>
      </c>
      <c r="F23" s="20">
        <f t="shared" si="0"/>
        <v>85.06754328292789</v>
      </c>
      <c r="G23" s="20">
        <f t="shared" si="1"/>
        <v>130.38329672603442</v>
      </c>
    </row>
    <row r="24" spans="1:7" ht="15">
      <c r="A24" s="4">
        <v>11</v>
      </c>
      <c r="B24" s="12" t="s">
        <v>30</v>
      </c>
      <c r="C24" s="11">
        <v>2713647</v>
      </c>
      <c r="D24" s="11">
        <v>3465000</v>
      </c>
      <c r="E24" s="11">
        <v>2652572</v>
      </c>
      <c r="F24" s="20">
        <f t="shared" si="0"/>
        <v>76.55330447330448</v>
      </c>
      <c r="G24" s="20">
        <f t="shared" si="1"/>
        <v>97.74933880493668</v>
      </c>
    </row>
    <row r="25" spans="1:7" ht="45">
      <c r="A25" s="4">
        <v>12</v>
      </c>
      <c r="B25" s="12" t="s">
        <v>52</v>
      </c>
      <c r="C25" s="11">
        <v>2309847</v>
      </c>
      <c r="D25" s="11">
        <v>3032000</v>
      </c>
      <c r="E25" s="13">
        <v>2157599</v>
      </c>
      <c r="F25" s="20">
        <f t="shared" si="0"/>
        <v>71.16091688654353</v>
      </c>
      <c r="G25" s="20">
        <f t="shared" si="1"/>
        <v>93.40874092526474</v>
      </c>
    </row>
    <row r="26" spans="1:7" ht="14.25">
      <c r="A26" s="19" t="s">
        <v>31</v>
      </c>
      <c r="B26" s="6" t="s">
        <v>32</v>
      </c>
      <c r="C26" s="7">
        <v>17107359</v>
      </c>
      <c r="D26" s="7">
        <v>12200000</v>
      </c>
      <c r="E26" s="7">
        <v>8600508</v>
      </c>
      <c r="F26" s="8">
        <f t="shared" si="0"/>
        <v>70.49596721311475</v>
      </c>
      <c r="G26" s="8">
        <f t="shared" si="1"/>
        <v>50.273733075923644</v>
      </c>
    </row>
    <row r="27" spans="1:7" ht="14.25">
      <c r="A27" s="19" t="s">
        <v>33</v>
      </c>
      <c r="B27" s="6" t="s">
        <v>34</v>
      </c>
      <c r="C27" s="7">
        <f>SUM(C28,C29,C34)</f>
        <v>88070938</v>
      </c>
      <c r="D27" s="7">
        <f>SUM(D28,D29,D34)</f>
        <v>115000000</v>
      </c>
      <c r="E27" s="7">
        <f>SUM(E28,E29,E34)</f>
        <v>75004487</v>
      </c>
      <c r="F27" s="8">
        <f t="shared" si="0"/>
        <v>65.22129304347825</v>
      </c>
      <c r="G27" s="8">
        <f t="shared" si="1"/>
        <v>85.16371995492997</v>
      </c>
    </row>
    <row r="28" spans="1:7" ht="30">
      <c r="A28" s="4">
        <v>1</v>
      </c>
      <c r="B28" s="12" t="s">
        <v>35</v>
      </c>
      <c r="C28" s="11">
        <v>57420879</v>
      </c>
      <c r="D28" s="11">
        <v>70530000</v>
      </c>
      <c r="E28" s="11">
        <v>51595100</v>
      </c>
      <c r="F28" s="20">
        <f t="shared" si="0"/>
        <v>73.15340989649795</v>
      </c>
      <c r="G28" s="20">
        <f t="shared" si="1"/>
        <v>89.85424970593013</v>
      </c>
    </row>
    <row r="29" spans="1:7" ht="30">
      <c r="A29" s="4">
        <v>2</v>
      </c>
      <c r="B29" s="12" t="s">
        <v>53</v>
      </c>
      <c r="C29" s="11">
        <v>30275362</v>
      </c>
      <c r="D29" s="11">
        <v>44470000</v>
      </c>
      <c r="E29" s="11">
        <v>22892934</v>
      </c>
      <c r="F29" s="20">
        <f t="shared" si="0"/>
        <v>51.47950078704745</v>
      </c>
      <c r="G29" s="20">
        <f t="shared" si="1"/>
        <v>75.61572343874865</v>
      </c>
    </row>
    <row r="30" spans="1:7" ht="15" hidden="1">
      <c r="A30" s="4"/>
      <c r="B30" s="12" t="s">
        <v>39</v>
      </c>
      <c r="C30" s="11"/>
      <c r="D30" s="11">
        <v>120000</v>
      </c>
      <c r="E30" s="11">
        <v>53196</v>
      </c>
      <c r="F30" s="20">
        <f t="shared" si="0"/>
        <v>44.330000000000005</v>
      </c>
      <c r="G30" s="20" t="str">
        <f t="shared" si="1"/>
        <v> </v>
      </c>
    </row>
    <row r="31" spans="1:7" ht="15" hidden="1">
      <c r="A31" s="4"/>
      <c r="B31" s="12" t="s">
        <v>40</v>
      </c>
      <c r="C31" s="11"/>
      <c r="D31" s="11">
        <v>25480000</v>
      </c>
      <c r="E31" s="11">
        <v>12320480</v>
      </c>
      <c r="F31" s="20">
        <f t="shared" si="0"/>
        <v>48.353532182103606</v>
      </c>
      <c r="G31" s="20" t="str">
        <f t="shared" si="1"/>
        <v> </v>
      </c>
    </row>
    <row r="32" spans="1:7" ht="30" hidden="1">
      <c r="A32" s="4"/>
      <c r="B32" s="12" t="s">
        <v>54</v>
      </c>
      <c r="C32" s="11"/>
      <c r="D32" s="11">
        <v>12500000</v>
      </c>
      <c r="E32" s="11">
        <v>6374819</v>
      </c>
      <c r="F32" s="20">
        <f t="shared" si="0"/>
        <v>50.998552</v>
      </c>
      <c r="G32" s="20" t="str">
        <f t="shared" si="1"/>
        <v> </v>
      </c>
    </row>
    <row r="33" spans="1:7" ht="30" hidden="1">
      <c r="A33" s="4"/>
      <c r="B33" s="12" t="s">
        <v>41</v>
      </c>
      <c r="C33" s="11"/>
      <c r="D33" s="11">
        <v>100000</v>
      </c>
      <c r="E33" s="11">
        <v>39083</v>
      </c>
      <c r="F33" s="20">
        <f t="shared" si="0"/>
        <v>39.083</v>
      </c>
      <c r="G33" s="20" t="str">
        <f t="shared" si="1"/>
        <v> </v>
      </c>
    </row>
    <row r="34" spans="1:7" ht="15">
      <c r="A34" s="4">
        <v>3</v>
      </c>
      <c r="B34" s="12" t="s">
        <v>36</v>
      </c>
      <c r="C34" s="11">
        <v>374697</v>
      </c>
      <c r="D34" s="11"/>
      <c r="E34" s="11">
        <v>516453</v>
      </c>
      <c r="F34" s="20" t="str">
        <f t="shared" si="0"/>
        <v> </v>
      </c>
      <c r="G34" s="20">
        <f t="shared" si="1"/>
        <v>137.8321683920608</v>
      </c>
    </row>
    <row r="35" spans="1:7" ht="15">
      <c r="A35" s="19" t="s">
        <v>37</v>
      </c>
      <c r="B35" s="6" t="s">
        <v>38</v>
      </c>
      <c r="C35" s="7"/>
      <c r="D35" s="7"/>
      <c r="E35" s="7"/>
      <c r="F35" s="20" t="str">
        <f t="shared" si="0"/>
        <v> </v>
      </c>
      <c r="G35" s="20" t="str">
        <f t="shared" si="1"/>
        <v> </v>
      </c>
    </row>
    <row r="36" spans="1:7" ht="15">
      <c r="A36" s="19" t="s">
        <v>42</v>
      </c>
      <c r="B36" s="6" t="s">
        <v>43</v>
      </c>
      <c r="C36" s="7">
        <v>50199</v>
      </c>
      <c r="D36" s="7"/>
      <c r="E36" s="7">
        <v>43783</v>
      </c>
      <c r="F36" s="20" t="str">
        <f t="shared" si="0"/>
        <v> </v>
      </c>
      <c r="G36" s="20">
        <f t="shared" si="1"/>
        <v>87.21886890177095</v>
      </c>
    </row>
    <row r="37" spans="1:7" ht="42.75">
      <c r="A37" s="19" t="s">
        <v>11</v>
      </c>
      <c r="B37" s="6" t="s">
        <v>49</v>
      </c>
      <c r="C37" s="7">
        <f>C38+C41+C42+C43+C44+C45</f>
        <v>57742390</v>
      </c>
      <c r="D37" s="7">
        <f>D38+D41+D42+D43+D44</f>
        <v>91560859</v>
      </c>
      <c r="E37" s="7">
        <f>E38+E41+E42+E43+E44+E45+E46</f>
        <v>52491116</v>
      </c>
      <c r="F37" s="8">
        <f t="shared" si="0"/>
        <v>57.32920876157355</v>
      </c>
      <c r="G37" s="8">
        <f t="shared" si="1"/>
        <v>90.90568644630054</v>
      </c>
    </row>
    <row r="38" spans="1:7" ht="15">
      <c r="A38" s="4">
        <v>1</v>
      </c>
      <c r="B38" s="12" t="s">
        <v>55</v>
      </c>
      <c r="C38" s="11">
        <f>C39+C40</f>
        <v>53044583</v>
      </c>
      <c r="D38" s="11">
        <f>D39+D40</f>
        <v>75487960</v>
      </c>
      <c r="E38" s="11">
        <f>E39+E40</f>
        <v>45170612</v>
      </c>
      <c r="F38" s="20">
        <f t="shared" si="0"/>
        <v>59.83816757003368</v>
      </c>
      <c r="G38" s="20">
        <f t="shared" si="1"/>
        <v>85.15593760064057</v>
      </c>
    </row>
    <row r="39" spans="1:7" ht="15">
      <c r="A39" s="14"/>
      <c r="B39" s="22" t="s">
        <v>44</v>
      </c>
      <c r="C39" s="16">
        <v>25244694</v>
      </c>
      <c r="D39" s="16">
        <v>40377960</v>
      </c>
      <c r="E39" s="16">
        <v>24227815</v>
      </c>
      <c r="F39" s="21">
        <f t="shared" si="0"/>
        <v>60.002573185965815</v>
      </c>
      <c r="G39" s="21">
        <f t="shared" si="1"/>
        <v>95.97190997838992</v>
      </c>
    </row>
    <row r="40" spans="1:7" ht="30">
      <c r="A40" s="14"/>
      <c r="B40" s="22" t="s">
        <v>45</v>
      </c>
      <c r="C40" s="16">
        <v>27799889</v>
      </c>
      <c r="D40" s="23">
        <v>35110000</v>
      </c>
      <c r="E40" s="24">
        <v>20942797</v>
      </c>
      <c r="F40" s="21">
        <f t="shared" si="0"/>
        <v>59.64909427513528</v>
      </c>
      <c r="G40" s="21">
        <f t="shared" si="1"/>
        <v>75.33410295271324</v>
      </c>
    </row>
    <row r="41" spans="1:7" ht="15.75">
      <c r="A41" s="17">
        <v>2</v>
      </c>
      <c r="B41" s="25" t="s">
        <v>46</v>
      </c>
      <c r="C41" s="26">
        <v>2053459</v>
      </c>
      <c r="D41" s="26"/>
      <c r="E41" s="27">
        <v>3509995</v>
      </c>
      <c r="F41" s="28" t="str">
        <f t="shared" si="0"/>
        <v> </v>
      </c>
      <c r="G41" s="28">
        <f t="shared" si="1"/>
        <v>170.93085374482763</v>
      </c>
    </row>
    <row r="42" spans="1:7" ht="15">
      <c r="A42" s="29">
        <v>3</v>
      </c>
      <c r="B42" s="25" t="s">
        <v>38</v>
      </c>
      <c r="C42" s="26">
        <v>2899</v>
      </c>
      <c r="D42" s="26"/>
      <c r="E42" s="26">
        <v>4500</v>
      </c>
      <c r="F42" s="28" t="str">
        <f t="shared" si="0"/>
        <v> </v>
      </c>
      <c r="G42" s="28">
        <f t="shared" si="1"/>
        <v>155.2259399793032</v>
      </c>
    </row>
    <row r="43" spans="1:7" ht="15">
      <c r="A43" s="29">
        <v>4</v>
      </c>
      <c r="B43" s="25" t="s">
        <v>47</v>
      </c>
      <c r="C43" s="26">
        <v>2591250</v>
      </c>
      <c r="D43" s="26">
        <v>8693145</v>
      </c>
      <c r="E43" s="26">
        <v>3750219</v>
      </c>
      <c r="F43" s="28">
        <f t="shared" si="0"/>
        <v>43.13995682805245</v>
      </c>
      <c r="G43" s="28">
        <f t="shared" si="1"/>
        <v>144.7262518089725</v>
      </c>
    </row>
    <row r="44" spans="1:7" s="18" customFormat="1" ht="30">
      <c r="A44" s="29">
        <v>5</v>
      </c>
      <c r="B44" s="30" t="s">
        <v>48</v>
      </c>
      <c r="C44" s="31"/>
      <c r="D44" s="26">
        <v>7379754</v>
      </c>
      <c r="E44" s="31"/>
      <c r="F44" s="28"/>
      <c r="G44" s="28" t="str">
        <f t="shared" si="1"/>
        <v> </v>
      </c>
    </row>
    <row r="45" spans="1:7" ht="15">
      <c r="A45" s="29">
        <v>6</v>
      </c>
      <c r="B45" s="31" t="s">
        <v>43</v>
      </c>
      <c r="C45" s="32">
        <v>50199</v>
      </c>
      <c r="D45" s="32"/>
      <c r="E45" s="32">
        <v>43783</v>
      </c>
      <c r="F45" s="28" t="str">
        <f t="shared" si="0"/>
        <v> </v>
      </c>
      <c r="G45" s="28">
        <f t="shared" si="1"/>
        <v>87.21886890177095</v>
      </c>
    </row>
    <row r="46" spans="1:7" ht="15">
      <c r="A46" s="29">
        <v>7</v>
      </c>
      <c r="B46" s="31" t="s">
        <v>56</v>
      </c>
      <c r="C46" s="31"/>
      <c r="D46" s="31"/>
      <c r="E46" s="32">
        <v>12007</v>
      </c>
      <c r="F46" s="25"/>
      <c r="G46" s="25"/>
    </row>
    <row r="47" spans="4:7" ht="16.5">
      <c r="D47" s="33" t="s">
        <v>57</v>
      </c>
      <c r="E47" s="33"/>
      <c r="F47" s="33"/>
      <c r="G47" s="33"/>
    </row>
  </sheetData>
  <sheetProtection/>
  <mergeCells count="11">
    <mergeCell ref="F4:G4"/>
    <mergeCell ref="D47:G47"/>
    <mergeCell ref="A1:D1"/>
    <mergeCell ref="E1:G1"/>
    <mergeCell ref="A2:G2"/>
    <mergeCell ref="F3:G3"/>
    <mergeCell ref="A4:A5"/>
    <mergeCell ref="B4:B5"/>
    <mergeCell ref="C4:C5"/>
    <mergeCell ref="D4:D5"/>
    <mergeCell ref="E4:E5"/>
  </mergeCells>
  <printOptions horizontalCentered="1"/>
  <pageMargins left="0.68" right="0.23" top="0.55" bottom="0.6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2020-10-14T03:02:36Z</cp:lastPrinted>
  <dcterms:created xsi:type="dcterms:W3CDTF">2019-10-15T07:10:35Z</dcterms:created>
  <dcterms:modified xsi:type="dcterms:W3CDTF">2020-10-26T08:40:27Z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