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QKD" sheetId="1" r:id="rId1"/>
  </sheets>
  <definedNames>
    <definedName name="_xlnm.Print_Area" localSheetId="0">'KQKD'!$A$1:$AN$64</definedName>
    <definedName name="_xlnm.Print_Titles" localSheetId="0">'KQKD'!$A:$B,'KQKD'!$7:$9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45" authorId="0">
      <text>
        <r>
          <rPr>
            <b/>
            <sz val="9"/>
            <rFont val="Tahoma"/>
            <family val="0"/>
          </rPr>
          <t xml:space="preserve">Số liệu theo BCTC do công ty chưa nộp BC kiểm toán, công ty không báo cáo số liệu đầu năm
</t>
        </r>
      </text>
    </comment>
    <comment ref="B31" authorId="0">
      <text>
        <r>
          <rPr>
            <b/>
            <sz val="9"/>
            <rFont val="Tahoma"/>
            <family val="0"/>
          </rPr>
          <t xml:space="preserve">Đã nhập theo số liệu kiểm toán
</t>
        </r>
      </text>
    </comment>
  </commentList>
</comments>
</file>

<file path=xl/sharedStrings.xml><?xml version="1.0" encoding="utf-8"?>
<sst xmlns="http://schemas.openxmlformats.org/spreadsheetml/2006/main" count="139" uniqueCount="103">
  <si>
    <t>STT</t>
  </si>
  <si>
    <t>TÊN DOANH NGHIỆP</t>
  </si>
  <si>
    <t>A. KHỐI TỔNG CÔNG TY</t>
  </si>
  <si>
    <t>TỔNG CÔNG TY XÂY DỰNG SÀI GÒN-TNHH MTV</t>
  </si>
  <si>
    <t>TỔNG CÔNG TY ĐỊA ỐC SÀI GÒN-TNHH MTV</t>
  </si>
  <si>
    <t>TỔNG CÔNG TY CƠ KHÍ GTVT SG-TNHH MTV</t>
  </si>
  <si>
    <t>TỔNG CÔNG TY CẤP NƯỚC SG-TNHH MTV</t>
  </si>
  <si>
    <t>TÔNG CÔNG TY CÔNG NGHIỆP SÀI GÒN-TNHH MTV</t>
  </si>
  <si>
    <t>TỔNG CÔNG TY LIKSIN-TNHH MTV</t>
  </si>
  <si>
    <t xml:space="preserve">TỔNG CÔNG TY NÔNG NGHIỆP SÀI GÒN-TNHH MTV </t>
  </si>
  <si>
    <t>TỔNG CÔNG TY THƯƠNG MẠI SÀI GÒN-TNHH MTV</t>
  </si>
  <si>
    <t>TỔNG CÔNG TY DU LỊCH SÀI GÒN-TNHH MTV</t>
  </si>
  <si>
    <t>TỔNG CÔNG TY BẾN THÀNH - TNHH MTV</t>
  </si>
  <si>
    <t>CÔNG TY TNHH MTV DỆT MAY GIA ĐỊNH</t>
  </si>
  <si>
    <t xml:space="preserve">CÔNG TY TNHH  MTV XNK VÀ ĐẦU TƯ CHỢ LỚN </t>
  </si>
  <si>
    <t>CÔNG TY TNHH MTV DƯỢC SÀI GÒN</t>
  </si>
  <si>
    <t>CÔNG TY ĐẦU TƯ TÀI CHÍNH NHÀ NƯỚC TP.HCM</t>
  </si>
  <si>
    <t>Công ty TNHH MTV Môi trường đô thị</t>
  </si>
  <si>
    <t xml:space="preserve">Quỹ phát triển nhà ở TP </t>
  </si>
  <si>
    <t>Quỹ bảo lãnh tín dụng DN nhỏ và vừa</t>
  </si>
  <si>
    <t xml:space="preserve">Công ty  TNHH MTV Dịch vụ Công ích TNXP </t>
  </si>
  <si>
    <t>Công ty TNHH MTV DV XK lao động và chuyên gia</t>
  </si>
  <si>
    <t>Công ty TNHH MTV QL KT DV Thủy lợi</t>
  </si>
  <si>
    <t>Công ty TNHH MTV PT CV phần mềm Quang Trung</t>
  </si>
  <si>
    <t xml:space="preserve">Công ty TNHH MTV Phát triển Khu công nghệ cao </t>
  </si>
  <si>
    <t>Cty TNHH MTV Dịch vụ cơ quan nuớc ngoài</t>
  </si>
  <si>
    <t>Cty TNHH MTV DV công ích Quận 2</t>
  </si>
  <si>
    <t>Công ty TNHH MTV DV công ích Quận 5</t>
  </si>
  <si>
    <t>Cty TNHH MTV DV công ích Phú Nhuận</t>
  </si>
  <si>
    <t>Công ty TNHH MTV Thảo cầm viên Sài Gòn</t>
  </si>
  <si>
    <t>Công ty TNHH MTV Công viên cây xanh</t>
  </si>
  <si>
    <t>Cty TNHH MTV DV công ích Quận 1</t>
  </si>
  <si>
    <t>Cty TNHH MTV DV công ích Quận 3</t>
  </si>
  <si>
    <t>Cty  TNHH MTV DV công ích Quận 6</t>
  </si>
  <si>
    <t>Cty TNHH MTV DV công ích Quận 7</t>
  </si>
  <si>
    <t>Cty TNHH MTV DV công ích Quận 8</t>
  </si>
  <si>
    <t>Cty TNHH MTV DV công ích Quận 10</t>
  </si>
  <si>
    <t>Cty TNHH MTV DV công ích Nhà Bè</t>
  </si>
  <si>
    <t>Công ty TNHH MTV DV công ích Gò Vấp</t>
  </si>
  <si>
    <t xml:space="preserve"> Cty TNHH MTV DV Công ích Bình Chánh</t>
  </si>
  <si>
    <t>Cty TNHH MTV DV công ích Hóc Môn</t>
  </si>
  <si>
    <t>Cty TNHH MTV DV công ích Tân Bình</t>
  </si>
  <si>
    <t xml:space="preserve"> Cty TNHH MTV DV Công ích Quận 11</t>
  </si>
  <si>
    <t xml:space="preserve"> Cty TNHH MTV DV Công ích Quận 12</t>
  </si>
  <si>
    <t xml:space="preserve"> Cty TNHH MTV DV công ích Thủ Đức</t>
  </si>
  <si>
    <t xml:space="preserve">Cty TNHH MTV DV công ích  Bình Thạnh </t>
  </si>
  <si>
    <t xml:space="preserve"> Cty TNHH MTV DV công ích Quận 9</t>
  </si>
  <si>
    <t xml:space="preserve">Cty TNHH MTV DV công ích Cần Giờ </t>
  </si>
  <si>
    <t>Cty TNHH MTV DV công ích Củ Chi</t>
  </si>
  <si>
    <t>Doanh thu bán hàng và cung cấp dịch vụ</t>
  </si>
  <si>
    <t>Mã số 01</t>
  </si>
  <si>
    <t>Mã số 02</t>
  </si>
  <si>
    <t>Mã số 10</t>
  </si>
  <si>
    <t>Mã số 11</t>
  </si>
  <si>
    <t>Mã số 20</t>
  </si>
  <si>
    <t>Mã số 21</t>
  </si>
  <si>
    <t>Mã số 22</t>
  </si>
  <si>
    <t>Mã số 23</t>
  </si>
  <si>
    <t>Mã số 24</t>
  </si>
  <si>
    <t>Mã số 25</t>
  </si>
  <si>
    <t>Mã số 30</t>
  </si>
  <si>
    <t>Mã số 31</t>
  </si>
  <si>
    <t>Mã số 32</t>
  </si>
  <si>
    <t>Mã số 40</t>
  </si>
  <si>
    <t>Mã số 50</t>
  </si>
  <si>
    <t>Mã số 51</t>
  </si>
  <si>
    <t>Mã số 52</t>
  </si>
  <si>
    <t>Mã số 60</t>
  </si>
  <si>
    <t>Mã số 70</t>
  </si>
  <si>
    <t xml:space="preserve">  Trong đó: Chi phí lãi vay </t>
  </si>
  <si>
    <t>ĐVT: triệu đồng</t>
  </si>
  <si>
    <t>B. DOANH NGHIỆP ĐỘC LẬP</t>
  </si>
  <si>
    <t>Số cuối năm</t>
  </si>
  <si>
    <t>Số đầu năm</t>
  </si>
  <si>
    <t>CÔNG TY TNHH MTV PHÁT TRIỂN CN TÂN THUẬN</t>
  </si>
  <si>
    <t xml:space="preserve">CÔNG TY TNHH MTV VÀNG BẠC ĐÁ QUÝ SÀI GÒN </t>
  </si>
  <si>
    <t>SỞ TÀI CHÍNH
                          THÀNH PHỐ HỒ CHÍ MINH                              CHI CỤC TÀI CHÍNH DOANH NGHIỆP</t>
  </si>
  <si>
    <t>Các khoản giảm trừ doanh thu</t>
  </si>
  <si>
    <t>Doanh thu thuần về bán hàng và cung cấp dịch vụ (10 = 01 - 02)</t>
  </si>
  <si>
    <t>Giá vốn hàng bán</t>
  </si>
  <si>
    <t xml:space="preserve"> Lợi nhuận gộp về bán hàng và cung cấp dịch vụ (20 = 10 - 11)</t>
  </si>
  <si>
    <t>Doanh thu hoạt động tài chính</t>
  </si>
  <si>
    <t xml:space="preserve"> Chi phí tài chính</t>
  </si>
  <si>
    <t>Chi phí bán hàng</t>
  </si>
  <si>
    <t>Chi phí quản lý doanh nghiệp</t>
  </si>
  <si>
    <t>Lợi nhuận thuần từ hoạt động kinh doanh     {30 = 20 + (21 - 22) - (24 + 25)}</t>
  </si>
  <si>
    <t>Thu nhập khác</t>
  </si>
  <si>
    <t xml:space="preserve"> Chi phí khác</t>
  </si>
  <si>
    <t>Lợi nhuận khác (40 = 31 - 32)</t>
  </si>
  <si>
    <t>Tổng lợi nhuận kế toán trước thuế       (50 = 30 + 40)</t>
  </si>
  <si>
    <t>Chi phí thuế TNDN hiện hành</t>
  </si>
  <si>
    <t>Chi phí thuế TNDN hoãn lại</t>
  </si>
  <si>
    <t xml:space="preserve"> Lợi nhuận sau thuế thu nhập doanh nghiệp (60 = 50 – 51 - 52)</t>
  </si>
  <si>
    <t>Lãi cơ bản trên cổ phiếu (*)</t>
  </si>
  <si>
    <t xml:space="preserve">     Biểu 01</t>
  </si>
  <si>
    <t>Cập nhật theo BCTC đã được Kiểm toán</t>
  </si>
  <si>
    <t>Số liệu lấy theo BCTC của Công ty</t>
  </si>
  <si>
    <t>Cty  TNHH MTV DV công ích Quận 4</t>
  </si>
  <si>
    <t xml:space="preserve">TỔNG CÔNG TY VĂN HÓA SÀI GÒN-TNHH MTV </t>
  </si>
  <si>
    <t xml:space="preserve">BÁO CÁO TỔNG HỢP KẾT QỦA HOẠT ĐỘNG KINH DOANH  NĂM 2014
 CỦA CÁC DOANH NGHIỆP 100% VỐN NHÀ NƯỚC THUỘC UBND THÀNH PHỐ </t>
  </si>
  <si>
    <t>Công ty TNHH MTV 27-7 (chưa kiểm toán)</t>
  </si>
  <si>
    <t>Công ty CBTPXK Hùng Vương (chưa kiểm toán)</t>
  </si>
  <si>
    <t>Cty TNHH MTV Thóat nước Đô thị  (chưa kiểm toán)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</si>
</sst>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.0"/>
    <numFmt numFmtId="177" formatCode="[$-409]dddd\,\ mmmm\ dd\,\ yyyy"/>
    <numFmt numFmtId="178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>
        <color indexed="63"/>
      </top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46" fillId="33" borderId="11" xfId="0" applyNumberFormat="1" applyFont="1" applyFill="1" applyBorder="1" applyAlignment="1">
      <alignment horizontal="center" vertical="center" wrapText="1"/>
    </xf>
    <xf numFmtId="173" fontId="47" fillId="33" borderId="12" xfId="0" applyNumberFormat="1" applyFont="1" applyFill="1" applyBorder="1" applyAlignment="1">
      <alignment vertical="center"/>
    </xf>
    <xf numFmtId="173" fontId="0" fillId="33" borderId="0" xfId="0" applyNumberFormat="1" applyFont="1" applyFill="1" applyAlignment="1">
      <alignment/>
    </xf>
    <xf numFmtId="173" fontId="47" fillId="33" borderId="12" xfId="0" applyNumberFormat="1" applyFont="1" applyFill="1" applyBorder="1" applyAlignment="1">
      <alignment horizontal="left" vertical="center" wrapText="1"/>
    </xf>
    <xf numFmtId="3" fontId="47" fillId="33" borderId="12" xfId="0" applyNumberFormat="1" applyFont="1" applyFill="1" applyBorder="1" applyAlignment="1">
      <alignment horizontal="center" vertical="center"/>
    </xf>
    <xf numFmtId="3" fontId="47" fillId="33" borderId="12" xfId="0" applyNumberFormat="1" applyFont="1" applyFill="1" applyBorder="1" applyAlignment="1">
      <alignment vertical="center"/>
    </xf>
    <xf numFmtId="173" fontId="47" fillId="33" borderId="12" xfId="42" applyNumberFormat="1" applyFont="1" applyFill="1" applyBorder="1" applyAlignment="1">
      <alignment vertical="center"/>
    </xf>
    <xf numFmtId="173" fontId="0" fillId="33" borderId="0" xfId="42" applyNumberFormat="1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3" fontId="49" fillId="33" borderId="0" xfId="0" applyNumberFormat="1" applyFont="1" applyFill="1" applyAlignment="1">
      <alignment wrapText="1"/>
    </xf>
    <xf numFmtId="0" fontId="44" fillId="33" borderId="0" xfId="0" applyFont="1" applyFill="1" applyAlignment="1">
      <alignment/>
    </xf>
    <xf numFmtId="0" fontId="0" fillId="33" borderId="13" xfId="0" applyFont="1" applyFill="1" applyBorder="1" applyAlignment="1">
      <alignment vertical="center"/>
    </xf>
    <xf numFmtId="3" fontId="47" fillId="33" borderId="14" xfId="0" applyNumberFormat="1" applyFont="1" applyFill="1" applyBorder="1" applyAlignment="1">
      <alignment vertical="center" wrapText="1"/>
    </xf>
    <xf numFmtId="0" fontId="50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3" fontId="47" fillId="33" borderId="11" xfId="0" applyNumberFormat="1" applyFont="1" applyFill="1" applyBorder="1" applyAlignment="1">
      <alignment horizontal="center" vertical="center" wrapText="1"/>
    </xf>
    <xf numFmtId="3" fontId="51" fillId="33" borderId="12" xfId="0" applyNumberFormat="1" applyFont="1" applyFill="1" applyBorder="1" applyAlignment="1">
      <alignment horizontal="center" vertical="center"/>
    </xf>
    <xf numFmtId="173" fontId="52" fillId="33" borderId="12" xfId="42" applyNumberFormat="1" applyFont="1" applyFill="1" applyBorder="1" applyAlignment="1">
      <alignment/>
    </xf>
    <xf numFmtId="0" fontId="50" fillId="33" borderId="12" xfId="0" applyNumberFormat="1" applyFont="1" applyFill="1" applyBorder="1" applyAlignment="1">
      <alignment horizontal="center" vertical="center"/>
    </xf>
    <xf numFmtId="3" fontId="47" fillId="33" borderId="12" xfId="0" applyNumberFormat="1" applyFont="1" applyFill="1" applyBorder="1" applyAlignment="1">
      <alignment wrapText="1"/>
    </xf>
    <xf numFmtId="173" fontId="47" fillId="33" borderId="12" xfId="42" applyNumberFormat="1" applyFont="1" applyFill="1" applyBorder="1" applyAlignment="1">
      <alignment wrapText="1"/>
    </xf>
    <xf numFmtId="0" fontId="51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3" fontId="47" fillId="33" borderId="12" xfId="0" applyNumberFormat="1" applyFont="1" applyFill="1" applyBorder="1" applyAlignment="1">
      <alignment horizontal="left" vertical="center"/>
    </xf>
    <xf numFmtId="3" fontId="47" fillId="33" borderId="12" xfId="0" applyNumberFormat="1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center" vertical="center"/>
    </xf>
    <xf numFmtId="3" fontId="53" fillId="33" borderId="12" xfId="0" applyNumberFormat="1" applyFont="1" applyFill="1" applyBorder="1" applyAlignment="1">
      <alignment horizontal="left" vertical="center" wrapText="1"/>
    </xf>
    <xf numFmtId="3" fontId="52" fillId="33" borderId="12" xfId="0" applyNumberFormat="1" applyFont="1" applyFill="1" applyBorder="1" applyAlignment="1">
      <alignment/>
    </xf>
    <xf numFmtId="3" fontId="47" fillId="33" borderId="12" xfId="0" applyNumberFormat="1" applyFont="1" applyFill="1" applyBorder="1" applyAlignment="1">
      <alignment vertical="center" wrapText="1"/>
    </xf>
    <xf numFmtId="173" fontId="47" fillId="33" borderId="12" xfId="42" applyNumberFormat="1" applyFont="1" applyFill="1" applyBorder="1" applyAlignment="1">
      <alignment vertical="center" wrapText="1"/>
    </xf>
    <xf numFmtId="37" fontId="52" fillId="33" borderId="12" xfId="42" applyNumberFormat="1" applyFont="1" applyFill="1" applyBorder="1" applyAlignment="1">
      <alignment/>
    </xf>
    <xf numFmtId="174" fontId="52" fillId="33" borderId="12" xfId="42" applyNumberFormat="1" applyFont="1" applyFill="1" applyBorder="1" applyAlignment="1">
      <alignment/>
    </xf>
    <xf numFmtId="173" fontId="52" fillId="33" borderId="12" xfId="42" applyNumberFormat="1" applyFont="1" applyFill="1" applyBorder="1" applyAlignment="1">
      <alignment/>
    </xf>
    <xf numFmtId="172" fontId="52" fillId="33" borderId="12" xfId="42" applyNumberFormat="1" applyFont="1" applyFill="1" applyBorder="1" applyAlignment="1">
      <alignment/>
    </xf>
    <xf numFmtId="173" fontId="47" fillId="33" borderId="12" xfId="0" applyNumberFormat="1" applyFont="1" applyFill="1" applyBorder="1" applyAlignment="1">
      <alignment vertical="center" wrapText="1"/>
    </xf>
    <xf numFmtId="3" fontId="47" fillId="33" borderId="15" xfId="0" applyNumberFormat="1" applyFont="1" applyFill="1" applyBorder="1" applyAlignment="1">
      <alignment horizontal="left" vertical="center" wrapText="1"/>
    </xf>
    <xf numFmtId="173" fontId="52" fillId="33" borderId="15" xfId="42" applyNumberFormat="1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46" fillId="33" borderId="12" xfId="0" applyNumberFormat="1" applyFont="1" applyFill="1" applyBorder="1" applyAlignment="1">
      <alignment horizontal="center" vertical="center"/>
    </xf>
    <xf numFmtId="3" fontId="46" fillId="33" borderId="12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vertical="center" wrapText="1"/>
    </xf>
    <xf numFmtId="3" fontId="53" fillId="33" borderId="0" xfId="0" applyNumberFormat="1" applyFont="1" applyFill="1" applyAlignment="1">
      <alignment vertical="top" wrapText="1"/>
    </xf>
    <xf numFmtId="0" fontId="55" fillId="33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3" fontId="47" fillId="33" borderId="16" xfId="0" applyNumberFormat="1" applyFont="1" applyFill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2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E10" sqref="AE10"/>
      <selection pane="bottomLeft" activeCell="A10" sqref="A10"/>
      <selection pane="bottomRight" activeCell="D15" sqref="D15"/>
    </sheetView>
  </sheetViews>
  <sheetFormatPr defaultColWidth="9.140625" defaultRowHeight="15"/>
  <cols>
    <col min="1" max="1" width="3.57421875" style="14" customWidth="1"/>
    <col min="2" max="2" width="43.421875" style="2" customWidth="1"/>
    <col min="3" max="3" width="12.421875" style="2" customWidth="1"/>
    <col min="4" max="4" width="11.140625" style="2" customWidth="1"/>
    <col min="5" max="5" width="11.00390625" style="2" customWidth="1"/>
    <col min="6" max="6" width="11.140625" style="2" customWidth="1"/>
    <col min="7" max="7" width="11.28125" style="16" customWidth="1"/>
    <col min="8" max="8" width="11.8515625" style="16" customWidth="1"/>
    <col min="9" max="9" width="11.140625" style="2" customWidth="1"/>
    <col min="10" max="10" width="10.7109375" style="2" customWidth="1"/>
    <col min="11" max="12" width="10.57421875" style="16" customWidth="1"/>
    <col min="13" max="18" width="10.57421875" style="2" customWidth="1"/>
    <col min="19" max="19" width="11.8515625" style="2" customWidth="1"/>
    <col min="20" max="20" width="11.421875" style="2" customWidth="1"/>
    <col min="21" max="21" width="11.7109375" style="2" customWidth="1"/>
    <col min="22" max="22" width="11.421875" style="2" customWidth="1"/>
    <col min="23" max="24" width="11.421875" style="16" customWidth="1"/>
    <col min="25" max="25" width="10.8515625" style="2" customWidth="1"/>
    <col min="26" max="26" width="10.57421875" style="2" customWidth="1"/>
    <col min="27" max="28" width="10.8515625" style="2" customWidth="1"/>
    <col min="29" max="29" width="11.8515625" style="16" customWidth="1"/>
    <col min="30" max="30" width="11.7109375" style="16" customWidth="1"/>
    <col min="31" max="32" width="11.8515625" style="16" customWidth="1"/>
    <col min="33" max="34" width="10.8515625" style="2" customWidth="1"/>
    <col min="35" max="35" width="11.7109375" style="2" customWidth="1"/>
    <col min="36" max="36" width="12.140625" style="2" customWidth="1"/>
    <col min="37" max="38" width="12.421875" style="16" customWidth="1"/>
    <col min="39" max="39" width="12.421875" style="2" customWidth="1"/>
    <col min="40" max="40" width="12.00390625" style="2" customWidth="1"/>
    <col min="41" max="16384" width="9.140625" style="2" customWidth="1"/>
  </cols>
  <sheetData>
    <row r="1" spans="2:15" ht="15" customHeight="1">
      <c r="B1" s="54" t="s">
        <v>76</v>
      </c>
      <c r="C1" s="53" t="s">
        <v>99</v>
      </c>
      <c r="D1" s="53"/>
      <c r="E1" s="53"/>
      <c r="F1" s="53"/>
      <c r="G1" s="53"/>
      <c r="H1" s="53"/>
      <c r="I1" s="53"/>
      <c r="J1" s="51" t="s">
        <v>94</v>
      </c>
      <c r="K1" s="15"/>
      <c r="L1" s="15"/>
      <c r="O1" s="15"/>
    </row>
    <row r="2" spans="2:12" ht="15">
      <c r="B2" s="54"/>
      <c r="C2" s="53"/>
      <c r="D2" s="53"/>
      <c r="E2" s="53"/>
      <c r="F2" s="53"/>
      <c r="G2" s="53"/>
      <c r="H2" s="53"/>
      <c r="I2" s="53"/>
      <c r="J2" s="15"/>
      <c r="K2" s="15"/>
      <c r="L2" s="15"/>
    </row>
    <row r="3" spans="2:9" ht="15">
      <c r="B3" s="54"/>
      <c r="C3" s="53"/>
      <c r="D3" s="53"/>
      <c r="E3" s="53"/>
      <c r="F3" s="53"/>
      <c r="G3" s="53"/>
      <c r="H3" s="53"/>
      <c r="I3" s="53"/>
    </row>
    <row r="4" spans="2:10" ht="15">
      <c r="B4" s="49"/>
      <c r="C4" s="50"/>
      <c r="D4" s="50"/>
      <c r="E4" s="50"/>
      <c r="F4" s="50"/>
      <c r="G4" s="50"/>
      <c r="H4" s="2"/>
      <c r="I4" s="52" t="s">
        <v>70</v>
      </c>
      <c r="J4" s="52"/>
    </row>
    <row r="5" spans="1:36" ht="15" hidden="1">
      <c r="A5" s="17"/>
      <c r="B5" s="1"/>
      <c r="C5" s="1"/>
      <c r="D5" s="1"/>
      <c r="E5" s="1"/>
      <c r="F5" s="1"/>
      <c r="G5" s="3"/>
      <c r="H5" s="3"/>
      <c r="I5" s="1"/>
      <c r="J5" s="1"/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3"/>
      <c r="X5" s="3"/>
      <c r="Y5" s="1"/>
      <c r="Z5" s="1"/>
      <c r="AA5" s="1"/>
      <c r="AB5" s="1"/>
      <c r="AC5" s="3"/>
      <c r="AD5" s="3"/>
      <c r="AE5" s="3"/>
      <c r="AF5" s="3"/>
      <c r="AG5" s="1"/>
      <c r="AH5" s="1"/>
      <c r="AI5" s="1"/>
      <c r="AJ5" s="4"/>
    </row>
    <row r="6" spans="1:40" ht="15" customHeight="1" hidden="1">
      <c r="A6" s="18"/>
      <c r="B6" s="18"/>
      <c r="C6" s="19"/>
      <c r="D6" s="19"/>
      <c r="E6" s="19"/>
      <c r="F6" s="19"/>
      <c r="G6" s="20"/>
      <c r="H6" s="20"/>
      <c r="I6" s="19"/>
      <c r="J6" s="19"/>
      <c r="K6" s="20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19"/>
      <c r="Z6" s="19"/>
      <c r="AA6" s="19"/>
      <c r="AB6" s="19"/>
      <c r="AC6" s="20"/>
      <c r="AD6" s="20"/>
      <c r="AE6" s="20"/>
      <c r="AF6" s="20"/>
      <c r="AG6" s="19"/>
      <c r="AH6" s="19"/>
      <c r="AI6" s="19"/>
      <c r="AJ6" s="21"/>
      <c r="AK6" s="22"/>
      <c r="AL6" s="22"/>
      <c r="AM6" s="23"/>
      <c r="AN6" s="23"/>
    </row>
    <row r="7" spans="1:40" ht="57.75" customHeight="1">
      <c r="A7" s="59" t="s">
        <v>0</v>
      </c>
      <c r="B7" s="59" t="s">
        <v>1</v>
      </c>
      <c r="C7" s="57" t="s">
        <v>49</v>
      </c>
      <c r="D7" s="57"/>
      <c r="E7" s="57" t="s">
        <v>77</v>
      </c>
      <c r="F7" s="57"/>
      <c r="G7" s="58" t="s">
        <v>78</v>
      </c>
      <c r="H7" s="58"/>
      <c r="I7" s="57" t="s">
        <v>79</v>
      </c>
      <c r="J7" s="57"/>
      <c r="K7" s="58" t="s">
        <v>80</v>
      </c>
      <c r="L7" s="58"/>
      <c r="M7" s="57" t="s">
        <v>81</v>
      </c>
      <c r="N7" s="57"/>
      <c r="O7" s="57" t="s">
        <v>82</v>
      </c>
      <c r="P7" s="57"/>
      <c r="Q7" s="57" t="s">
        <v>69</v>
      </c>
      <c r="R7" s="57"/>
      <c r="S7" s="57" t="s">
        <v>83</v>
      </c>
      <c r="T7" s="57"/>
      <c r="U7" s="57" t="s">
        <v>84</v>
      </c>
      <c r="V7" s="57"/>
      <c r="W7" s="58" t="s">
        <v>85</v>
      </c>
      <c r="X7" s="58"/>
      <c r="Y7" s="57" t="s">
        <v>86</v>
      </c>
      <c r="Z7" s="57"/>
      <c r="AA7" s="57" t="s">
        <v>87</v>
      </c>
      <c r="AB7" s="57"/>
      <c r="AC7" s="58" t="s">
        <v>88</v>
      </c>
      <c r="AD7" s="58"/>
      <c r="AE7" s="58" t="s">
        <v>89</v>
      </c>
      <c r="AF7" s="58"/>
      <c r="AG7" s="57" t="s">
        <v>90</v>
      </c>
      <c r="AH7" s="57"/>
      <c r="AI7" s="57" t="s">
        <v>91</v>
      </c>
      <c r="AJ7" s="57"/>
      <c r="AK7" s="58" t="s">
        <v>92</v>
      </c>
      <c r="AL7" s="58"/>
      <c r="AM7" s="57" t="s">
        <v>93</v>
      </c>
      <c r="AN7" s="57"/>
    </row>
    <row r="8" spans="1:40" ht="18" customHeight="1">
      <c r="A8" s="60"/>
      <c r="B8" s="60"/>
      <c r="C8" s="56" t="s">
        <v>50</v>
      </c>
      <c r="D8" s="56"/>
      <c r="E8" s="56" t="s">
        <v>51</v>
      </c>
      <c r="F8" s="56"/>
      <c r="G8" s="55" t="s">
        <v>52</v>
      </c>
      <c r="H8" s="55"/>
      <c r="I8" s="56" t="s">
        <v>53</v>
      </c>
      <c r="J8" s="56"/>
      <c r="K8" s="55" t="s">
        <v>54</v>
      </c>
      <c r="L8" s="55"/>
      <c r="M8" s="56" t="s">
        <v>55</v>
      </c>
      <c r="N8" s="56"/>
      <c r="O8" s="56" t="s">
        <v>56</v>
      </c>
      <c r="P8" s="56"/>
      <c r="Q8" s="56" t="s">
        <v>57</v>
      </c>
      <c r="R8" s="56"/>
      <c r="S8" s="56" t="s">
        <v>58</v>
      </c>
      <c r="T8" s="56"/>
      <c r="U8" s="56" t="s">
        <v>59</v>
      </c>
      <c r="V8" s="56"/>
      <c r="W8" s="55" t="s">
        <v>60</v>
      </c>
      <c r="X8" s="55"/>
      <c r="Y8" s="56" t="s">
        <v>61</v>
      </c>
      <c r="Z8" s="56"/>
      <c r="AA8" s="56" t="s">
        <v>62</v>
      </c>
      <c r="AB8" s="56"/>
      <c r="AC8" s="55" t="s">
        <v>63</v>
      </c>
      <c r="AD8" s="55"/>
      <c r="AE8" s="55" t="s">
        <v>64</v>
      </c>
      <c r="AF8" s="55"/>
      <c r="AG8" s="56" t="s">
        <v>65</v>
      </c>
      <c r="AH8" s="56"/>
      <c r="AI8" s="56" t="s">
        <v>66</v>
      </c>
      <c r="AJ8" s="56"/>
      <c r="AK8" s="55" t="s">
        <v>67</v>
      </c>
      <c r="AL8" s="55"/>
      <c r="AM8" s="56" t="s">
        <v>68</v>
      </c>
      <c r="AN8" s="56"/>
    </row>
    <row r="9" spans="1:40" ht="24">
      <c r="A9" s="60"/>
      <c r="B9" s="60"/>
      <c r="C9" s="5" t="s">
        <v>72</v>
      </c>
      <c r="D9" s="5" t="s">
        <v>73</v>
      </c>
      <c r="E9" s="5" t="s">
        <v>72</v>
      </c>
      <c r="F9" s="5" t="s">
        <v>73</v>
      </c>
      <c r="G9" s="24" t="s">
        <v>72</v>
      </c>
      <c r="H9" s="24" t="s">
        <v>73</v>
      </c>
      <c r="I9" s="5" t="s">
        <v>72</v>
      </c>
      <c r="J9" s="5" t="s">
        <v>73</v>
      </c>
      <c r="K9" s="24" t="s">
        <v>72</v>
      </c>
      <c r="L9" s="24" t="s">
        <v>73</v>
      </c>
      <c r="M9" s="5" t="s">
        <v>72</v>
      </c>
      <c r="N9" s="5" t="s">
        <v>73</v>
      </c>
      <c r="O9" s="5" t="s">
        <v>72</v>
      </c>
      <c r="P9" s="5" t="s">
        <v>73</v>
      </c>
      <c r="Q9" s="5" t="s">
        <v>72</v>
      </c>
      <c r="R9" s="5" t="s">
        <v>73</v>
      </c>
      <c r="S9" s="5" t="s">
        <v>72</v>
      </c>
      <c r="T9" s="5" t="s">
        <v>73</v>
      </c>
      <c r="U9" s="5" t="s">
        <v>72</v>
      </c>
      <c r="V9" s="5" t="s">
        <v>73</v>
      </c>
      <c r="W9" s="24" t="s">
        <v>72</v>
      </c>
      <c r="X9" s="24" t="s">
        <v>73</v>
      </c>
      <c r="Y9" s="5" t="s">
        <v>72</v>
      </c>
      <c r="Z9" s="5" t="s">
        <v>73</v>
      </c>
      <c r="AA9" s="5" t="s">
        <v>72</v>
      </c>
      <c r="AB9" s="5" t="s">
        <v>73</v>
      </c>
      <c r="AC9" s="24" t="s">
        <v>72</v>
      </c>
      <c r="AD9" s="24" t="s">
        <v>73</v>
      </c>
      <c r="AE9" s="24" t="s">
        <v>72</v>
      </c>
      <c r="AF9" s="24" t="s">
        <v>73</v>
      </c>
      <c r="AG9" s="5" t="s">
        <v>72</v>
      </c>
      <c r="AH9" s="5" t="s">
        <v>73</v>
      </c>
      <c r="AI9" s="5" t="s">
        <v>72</v>
      </c>
      <c r="AJ9" s="5" t="s">
        <v>73</v>
      </c>
      <c r="AK9" s="24" t="s">
        <v>72</v>
      </c>
      <c r="AL9" s="24" t="s">
        <v>73</v>
      </c>
      <c r="AM9" s="5" t="s">
        <v>72</v>
      </c>
      <c r="AN9" s="5" t="s">
        <v>73</v>
      </c>
    </row>
    <row r="10" spans="1:40" ht="15">
      <c r="A10" s="9"/>
      <c r="B10" s="25" t="s">
        <v>2</v>
      </c>
      <c r="C10" s="26">
        <f>C11+C12+C13+C15+C16+C17+C18+C19+C20+C21+C22+C23+C24+C25+C26</f>
        <v>37741607</v>
      </c>
      <c r="D10" s="26">
        <f aca="true" t="shared" si="0" ref="D10:AN10">D11+D12+D13+D15+D16+D17+D18+D19+D20+D21+D22+D23+D24+D25+D26</f>
        <v>49867939</v>
      </c>
      <c r="E10" s="26">
        <f t="shared" si="0"/>
        <v>2046915</v>
      </c>
      <c r="F10" s="26">
        <f t="shared" si="0"/>
        <v>2979913</v>
      </c>
      <c r="G10" s="26">
        <f t="shared" si="0"/>
        <v>35694691</v>
      </c>
      <c r="H10" s="26">
        <f t="shared" si="0"/>
        <v>46888026</v>
      </c>
      <c r="I10" s="26">
        <f t="shared" si="0"/>
        <v>33220127</v>
      </c>
      <c r="J10" s="26">
        <f t="shared" si="0"/>
        <v>44116934</v>
      </c>
      <c r="K10" s="26">
        <f t="shared" si="0"/>
        <v>2474564</v>
      </c>
      <c r="L10" s="26">
        <f t="shared" si="0"/>
        <v>2771092</v>
      </c>
      <c r="M10" s="26">
        <f t="shared" si="0"/>
        <v>4099076</v>
      </c>
      <c r="N10" s="26">
        <f t="shared" si="0"/>
        <v>4448796</v>
      </c>
      <c r="O10" s="26">
        <f t="shared" si="0"/>
        <v>-1026341</v>
      </c>
      <c r="P10" s="26">
        <f t="shared" si="0"/>
        <v>218682</v>
      </c>
      <c r="Q10" s="26">
        <f t="shared" si="0"/>
        <v>113961</v>
      </c>
      <c r="R10" s="26">
        <f t="shared" si="0"/>
        <v>112682</v>
      </c>
      <c r="S10" s="26">
        <f t="shared" si="0"/>
        <v>645960</v>
      </c>
      <c r="T10" s="26">
        <f t="shared" si="0"/>
        <v>548631</v>
      </c>
      <c r="U10" s="26">
        <f t="shared" si="0"/>
        <v>1575308</v>
      </c>
      <c r="V10" s="26">
        <f t="shared" si="0"/>
        <v>1500286</v>
      </c>
      <c r="W10" s="26">
        <f t="shared" si="0"/>
        <v>5378713</v>
      </c>
      <c r="X10" s="26">
        <f t="shared" si="0"/>
        <v>4952289</v>
      </c>
      <c r="Y10" s="26">
        <f t="shared" si="0"/>
        <v>358026</v>
      </c>
      <c r="Z10" s="26">
        <f t="shared" si="0"/>
        <v>371071</v>
      </c>
      <c r="AA10" s="26">
        <f t="shared" si="0"/>
        <v>134676</v>
      </c>
      <c r="AB10" s="26">
        <f t="shared" si="0"/>
        <v>152356</v>
      </c>
      <c r="AC10" s="26">
        <f t="shared" si="0"/>
        <v>223350</v>
      </c>
      <c r="AD10" s="26">
        <f t="shared" si="0"/>
        <v>218715</v>
      </c>
      <c r="AE10" s="26">
        <f t="shared" si="0"/>
        <v>5602063</v>
      </c>
      <c r="AF10" s="26">
        <f t="shared" si="0"/>
        <v>5171004</v>
      </c>
      <c r="AG10" s="26">
        <f t="shared" si="0"/>
        <v>282686</v>
      </c>
      <c r="AH10" s="26">
        <f t="shared" si="0"/>
        <v>523914</v>
      </c>
      <c r="AI10" s="26">
        <f t="shared" si="0"/>
        <v>995</v>
      </c>
      <c r="AJ10" s="26">
        <f t="shared" si="0"/>
        <v>2457</v>
      </c>
      <c r="AK10" s="26">
        <f t="shared" si="0"/>
        <v>5318382</v>
      </c>
      <c r="AL10" s="26">
        <f t="shared" si="0"/>
        <v>4644633</v>
      </c>
      <c r="AM10" s="26">
        <f t="shared" si="0"/>
        <v>0</v>
      </c>
      <c r="AN10" s="26">
        <f t="shared" si="0"/>
        <v>0</v>
      </c>
    </row>
    <row r="11" spans="1:40" s="7" customFormat="1" ht="15" customHeight="1">
      <c r="A11" s="47">
        <v>1</v>
      </c>
      <c r="B11" s="6" t="s">
        <v>3</v>
      </c>
      <c r="C11" s="26">
        <v>341887</v>
      </c>
      <c r="D11" s="26">
        <v>342568</v>
      </c>
      <c r="E11" s="26">
        <v>0</v>
      </c>
      <c r="F11" s="26">
        <v>0</v>
      </c>
      <c r="G11" s="26">
        <f aca="true" t="shared" si="1" ref="G11:H13">C11-E11</f>
        <v>341887</v>
      </c>
      <c r="H11" s="26">
        <f t="shared" si="1"/>
        <v>342568</v>
      </c>
      <c r="I11" s="26">
        <v>277383</v>
      </c>
      <c r="J11" s="26">
        <v>272551</v>
      </c>
      <c r="K11" s="26">
        <f aca="true" t="shared" si="2" ref="K11:K45">G11-I11</f>
        <v>64504</v>
      </c>
      <c r="L11" s="26">
        <f aca="true" t="shared" si="3" ref="L11:L38">H11-J11</f>
        <v>70017</v>
      </c>
      <c r="M11" s="26">
        <v>120806</v>
      </c>
      <c r="N11" s="26">
        <v>113490</v>
      </c>
      <c r="O11" s="26">
        <v>781</v>
      </c>
      <c r="P11" s="26">
        <v>3546</v>
      </c>
      <c r="Q11" s="26">
        <v>639</v>
      </c>
      <c r="R11" s="26">
        <v>1288</v>
      </c>
      <c r="S11" s="26">
        <v>7961</v>
      </c>
      <c r="T11" s="26">
        <v>11731</v>
      </c>
      <c r="U11" s="26">
        <v>67067</v>
      </c>
      <c r="V11" s="26">
        <v>71783</v>
      </c>
      <c r="W11" s="26">
        <f aca="true" t="shared" si="4" ref="W11:W49">K11+(M11-O11)-(S11+U11)</f>
        <v>109501</v>
      </c>
      <c r="X11" s="26">
        <f aca="true" t="shared" si="5" ref="X11:X38">L11+(N11-P11)-(T11+V11)</f>
        <v>96447</v>
      </c>
      <c r="Y11" s="26">
        <v>15806</v>
      </c>
      <c r="Z11" s="26">
        <v>13022</v>
      </c>
      <c r="AA11" s="26">
        <v>4538</v>
      </c>
      <c r="AB11" s="26">
        <v>1814</v>
      </c>
      <c r="AC11" s="26">
        <f aca="true" t="shared" si="6" ref="AC11:AD13">Y11-AA11</f>
        <v>11268</v>
      </c>
      <c r="AD11" s="26">
        <f t="shared" si="6"/>
        <v>11208</v>
      </c>
      <c r="AE11" s="26">
        <f aca="true" t="shared" si="7" ref="AE11:AE43">W11+AC11</f>
        <v>120769</v>
      </c>
      <c r="AF11" s="26">
        <f aca="true" t="shared" si="8" ref="AF11:AF38">X11+AD11</f>
        <v>107655</v>
      </c>
      <c r="AG11" s="26">
        <v>3858</v>
      </c>
      <c r="AH11" s="26">
        <v>5920</v>
      </c>
      <c r="AI11" s="26">
        <v>0</v>
      </c>
      <c r="AJ11" s="26">
        <v>0</v>
      </c>
      <c r="AK11" s="26">
        <f aca="true" t="shared" si="9" ref="AK11:AK45">AE11-AG11-AI11</f>
        <v>116911</v>
      </c>
      <c r="AL11" s="26">
        <f aca="true" t="shared" si="10" ref="AL11:AL38">AF11-AH11-AJ11</f>
        <v>101735</v>
      </c>
      <c r="AM11" s="26">
        <v>0</v>
      </c>
      <c r="AN11" s="26">
        <v>0</v>
      </c>
    </row>
    <row r="12" spans="1:40" s="7" customFormat="1" ht="15" customHeight="1">
      <c r="A12" s="27">
        <v>2</v>
      </c>
      <c r="B12" s="6" t="s">
        <v>4</v>
      </c>
      <c r="C12" s="26">
        <v>330548</v>
      </c>
      <c r="D12" s="26">
        <v>717111</v>
      </c>
      <c r="E12" s="26">
        <v>0</v>
      </c>
      <c r="F12" s="26">
        <v>415</v>
      </c>
      <c r="G12" s="26">
        <f t="shared" si="1"/>
        <v>330548</v>
      </c>
      <c r="H12" s="26">
        <f t="shared" si="1"/>
        <v>716696</v>
      </c>
      <c r="I12" s="26">
        <v>241432</v>
      </c>
      <c r="J12" s="26">
        <v>509261</v>
      </c>
      <c r="K12" s="26">
        <f t="shared" si="2"/>
        <v>89116</v>
      </c>
      <c r="L12" s="26">
        <f t="shared" si="3"/>
        <v>207435</v>
      </c>
      <c r="M12" s="26">
        <v>356872</v>
      </c>
      <c r="N12" s="26">
        <v>164755</v>
      </c>
      <c r="O12" s="26">
        <v>53422</v>
      </c>
      <c r="P12" s="26">
        <v>10534</v>
      </c>
      <c r="Q12" s="26">
        <v>0</v>
      </c>
      <c r="R12" s="26">
        <v>5147</v>
      </c>
      <c r="S12" s="26">
        <v>100</v>
      </c>
      <c r="T12" s="26">
        <v>0</v>
      </c>
      <c r="U12" s="26">
        <v>32409</v>
      </c>
      <c r="V12" s="26">
        <v>28812</v>
      </c>
      <c r="W12" s="26">
        <f t="shared" si="4"/>
        <v>360057</v>
      </c>
      <c r="X12" s="26">
        <f t="shared" si="5"/>
        <v>332844</v>
      </c>
      <c r="Y12" s="26">
        <v>8221</v>
      </c>
      <c r="Z12" s="26">
        <v>5893</v>
      </c>
      <c r="AA12" s="26">
        <v>1664</v>
      </c>
      <c r="AB12" s="26">
        <v>2846</v>
      </c>
      <c r="AC12" s="26">
        <f t="shared" si="6"/>
        <v>6557</v>
      </c>
      <c r="AD12" s="26">
        <f t="shared" si="6"/>
        <v>3047</v>
      </c>
      <c r="AE12" s="26">
        <f t="shared" si="7"/>
        <v>366614</v>
      </c>
      <c r="AF12" s="26">
        <f t="shared" si="8"/>
        <v>335891</v>
      </c>
      <c r="AG12" s="26">
        <v>21213</v>
      </c>
      <c r="AH12" s="26">
        <v>43847</v>
      </c>
      <c r="AI12" s="26">
        <v>767</v>
      </c>
      <c r="AJ12" s="26">
        <v>-373</v>
      </c>
      <c r="AK12" s="26">
        <f t="shared" si="9"/>
        <v>344634</v>
      </c>
      <c r="AL12" s="26">
        <f t="shared" si="10"/>
        <v>292417</v>
      </c>
      <c r="AM12" s="26">
        <v>0</v>
      </c>
      <c r="AN12" s="26">
        <v>0</v>
      </c>
    </row>
    <row r="13" spans="1:40" s="7" customFormat="1" ht="15" customHeight="1">
      <c r="A13" s="47">
        <v>3</v>
      </c>
      <c r="B13" s="6" t="s">
        <v>5</v>
      </c>
      <c r="C13" s="26">
        <v>3797587</v>
      </c>
      <c r="D13" s="26">
        <v>2877771</v>
      </c>
      <c r="E13" s="26">
        <v>0</v>
      </c>
      <c r="F13" s="26">
        <v>0</v>
      </c>
      <c r="G13" s="26">
        <f t="shared" si="1"/>
        <v>3797587</v>
      </c>
      <c r="H13" s="26">
        <f t="shared" si="1"/>
        <v>2877771</v>
      </c>
      <c r="I13" s="26">
        <v>3497233</v>
      </c>
      <c r="J13" s="26">
        <v>2683871</v>
      </c>
      <c r="K13" s="26">
        <f t="shared" si="2"/>
        <v>300354</v>
      </c>
      <c r="L13" s="26">
        <f t="shared" si="3"/>
        <v>193900</v>
      </c>
      <c r="M13" s="26">
        <v>93592</v>
      </c>
      <c r="N13" s="26">
        <v>79390</v>
      </c>
      <c r="O13" s="26">
        <v>13627</v>
      </c>
      <c r="P13" s="26">
        <v>38042</v>
      </c>
      <c r="Q13" s="26">
        <v>23738</v>
      </c>
      <c r="R13" s="26">
        <v>13686</v>
      </c>
      <c r="S13" s="26">
        <v>100077</v>
      </c>
      <c r="T13" s="26">
        <v>75474</v>
      </c>
      <c r="U13" s="26">
        <v>125542</v>
      </c>
      <c r="V13" s="26">
        <v>93213</v>
      </c>
      <c r="W13" s="26">
        <f t="shared" si="4"/>
        <v>154700</v>
      </c>
      <c r="X13" s="26">
        <f t="shared" si="5"/>
        <v>66561</v>
      </c>
      <c r="Y13" s="26">
        <v>40675</v>
      </c>
      <c r="Z13" s="26">
        <v>44485</v>
      </c>
      <c r="AA13" s="26">
        <v>6721</v>
      </c>
      <c r="AB13" s="26">
        <v>35402</v>
      </c>
      <c r="AC13" s="26">
        <f t="shared" si="6"/>
        <v>33954</v>
      </c>
      <c r="AD13" s="26">
        <f t="shared" si="6"/>
        <v>9083</v>
      </c>
      <c r="AE13" s="26">
        <f t="shared" si="7"/>
        <v>188654</v>
      </c>
      <c r="AF13" s="26">
        <f t="shared" si="8"/>
        <v>75644</v>
      </c>
      <c r="AG13" s="26">
        <v>24697</v>
      </c>
      <c r="AH13" s="26">
        <v>1859</v>
      </c>
      <c r="AI13" s="26">
        <v>0</v>
      </c>
      <c r="AJ13" s="26">
        <v>0</v>
      </c>
      <c r="AK13" s="26">
        <f t="shared" si="9"/>
        <v>163957</v>
      </c>
      <c r="AL13" s="26">
        <f t="shared" si="10"/>
        <v>73785</v>
      </c>
      <c r="AM13" s="26">
        <v>0</v>
      </c>
      <c r="AN13" s="26">
        <v>0</v>
      </c>
    </row>
    <row r="14" spans="1:40" s="7" customFormat="1" ht="15" customHeight="1">
      <c r="A14" s="27">
        <v>4</v>
      </c>
      <c r="B14" s="6" t="s">
        <v>6</v>
      </c>
      <c r="C14" s="26">
        <v>2359635</v>
      </c>
      <c r="D14" s="26">
        <v>2096046</v>
      </c>
      <c r="E14" s="26">
        <v>0</v>
      </c>
      <c r="F14" s="26">
        <v>0</v>
      </c>
      <c r="G14" s="26">
        <f>C14-E14</f>
        <v>2359635</v>
      </c>
      <c r="H14" s="26">
        <f>D14-F14</f>
        <v>2096046</v>
      </c>
      <c r="I14" s="26">
        <v>1366725</v>
      </c>
      <c r="J14" s="26">
        <v>1203598</v>
      </c>
      <c r="K14" s="26">
        <f t="shared" si="2"/>
        <v>992910</v>
      </c>
      <c r="L14" s="26">
        <f t="shared" si="3"/>
        <v>892448</v>
      </c>
      <c r="M14" s="26">
        <v>76854</v>
      </c>
      <c r="N14" s="26">
        <v>77740</v>
      </c>
      <c r="O14" s="26">
        <v>56052</v>
      </c>
      <c r="P14" s="26">
        <v>39536</v>
      </c>
      <c r="Q14" s="26">
        <v>56045</v>
      </c>
      <c r="R14" s="26">
        <v>39482</v>
      </c>
      <c r="S14" s="26">
        <v>754224</v>
      </c>
      <c r="T14" s="26">
        <v>665241</v>
      </c>
      <c r="U14" s="26">
        <v>152168</v>
      </c>
      <c r="V14" s="26">
        <v>138561</v>
      </c>
      <c r="W14" s="26">
        <f t="shared" si="4"/>
        <v>107320</v>
      </c>
      <c r="X14" s="26">
        <f t="shared" si="5"/>
        <v>126850</v>
      </c>
      <c r="Y14" s="26">
        <v>215993</v>
      </c>
      <c r="Z14" s="26">
        <v>178225</v>
      </c>
      <c r="AA14" s="26">
        <v>127435</v>
      </c>
      <c r="AB14" s="26">
        <v>105453</v>
      </c>
      <c r="AC14" s="26">
        <f>Y14-AA14</f>
        <v>88558</v>
      </c>
      <c r="AD14" s="26">
        <f>Z14-AB14</f>
        <v>72772</v>
      </c>
      <c r="AE14" s="26">
        <f t="shared" si="7"/>
        <v>195878</v>
      </c>
      <c r="AF14" s="26">
        <f t="shared" si="8"/>
        <v>199622</v>
      </c>
      <c r="AG14" s="26">
        <v>35893</v>
      </c>
      <c r="AH14" s="26">
        <v>36510</v>
      </c>
      <c r="AI14" s="26">
        <v>0</v>
      </c>
      <c r="AJ14" s="26">
        <v>9</v>
      </c>
      <c r="AK14" s="26">
        <f t="shared" si="9"/>
        <v>159985</v>
      </c>
      <c r="AL14" s="26">
        <f t="shared" si="10"/>
        <v>163103</v>
      </c>
      <c r="AM14" s="26">
        <v>0</v>
      </c>
      <c r="AN14" s="26">
        <v>0</v>
      </c>
    </row>
    <row r="15" spans="1:40" s="7" customFormat="1" ht="15" customHeight="1">
      <c r="A15" s="47">
        <v>5</v>
      </c>
      <c r="B15" s="6" t="s">
        <v>7</v>
      </c>
      <c r="C15" s="26">
        <v>5138139</v>
      </c>
      <c r="D15" s="26">
        <v>7476013</v>
      </c>
      <c r="E15" s="26">
        <v>1928036</v>
      </c>
      <c r="F15" s="26">
        <v>2892970</v>
      </c>
      <c r="G15" s="26">
        <v>3210102</v>
      </c>
      <c r="H15" s="26">
        <v>4583043</v>
      </c>
      <c r="I15" s="26">
        <v>2875697</v>
      </c>
      <c r="J15" s="26">
        <v>4055862</v>
      </c>
      <c r="K15" s="26">
        <f t="shared" si="2"/>
        <v>334405</v>
      </c>
      <c r="L15" s="26">
        <f t="shared" si="3"/>
        <v>527181</v>
      </c>
      <c r="M15" s="26">
        <v>64817</v>
      </c>
      <c r="N15" s="26">
        <v>105886</v>
      </c>
      <c r="O15" s="26">
        <v>5200</v>
      </c>
      <c r="P15" s="26">
        <v>28725</v>
      </c>
      <c r="Q15" s="26">
        <v>36658</v>
      </c>
      <c r="R15" s="26">
        <v>20595</v>
      </c>
      <c r="S15" s="26">
        <v>6652</v>
      </c>
      <c r="T15" s="26">
        <v>5604</v>
      </c>
      <c r="U15" s="26">
        <v>167942</v>
      </c>
      <c r="V15" s="26">
        <v>204932</v>
      </c>
      <c r="W15" s="26">
        <f t="shared" si="4"/>
        <v>219428</v>
      </c>
      <c r="X15" s="26">
        <f t="shared" si="5"/>
        <v>393806</v>
      </c>
      <c r="Y15" s="26">
        <v>26973</v>
      </c>
      <c r="Z15" s="26">
        <v>26144</v>
      </c>
      <c r="AA15" s="26">
        <v>13029</v>
      </c>
      <c r="AB15" s="26">
        <v>9649</v>
      </c>
      <c r="AC15" s="26">
        <v>13944</v>
      </c>
      <c r="AD15" s="26">
        <v>16495</v>
      </c>
      <c r="AE15" s="26">
        <f t="shared" si="7"/>
        <v>233372</v>
      </c>
      <c r="AF15" s="26">
        <f t="shared" si="8"/>
        <v>410301</v>
      </c>
      <c r="AG15" s="26">
        <v>51920</v>
      </c>
      <c r="AH15" s="26">
        <v>96656</v>
      </c>
      <c r="AI15" s="26">
        <v>0</v>
      </c>
      <c r="AJ15" s="26">
        <v>0</v>
      </c>
      <c r="AK15" s="26">
        <f t="shared" si="9"/>
        <v>181452</v>
      </c>
      <c r="AL15" s="26">
        <f t="shared" si="10"/>
        <v>313645</v>
      </c>
      <c r="AM15" s="26">
        <v>0</v>
      </c>
      <c r="AN15" s="26">
        <v>0</v>
      </c>
    </row>
    <row r="16" spans="1:40" ht="15" customHeight="1">
      <c r="A16" s="27">
        <v>6</v>
      </c>
      <c r="B16" s="10" t="s">
        <v>8</v>
      </c>
      <c r="C16" s="26">
        <v>1105844</v>
      </c>
      <c r="D16" s="26">
        <v>1023336</v>
      </c>
      <c r="E16" s="26">
        <v>9954</v>
      </c>
      <c r="F16" s="26">
        <v>16709</v>
      </c>
      <c r="G16" s="26">
        <f aca="true" t="shared" si="11" ref="G16:H20">C16-E16</f>
        <v>1095890</v>
      </c>
      <c r="H16" s="26">
        <f t="shared" si="11"/>
        <v>1006627</v>
      </c>
      <c r="I16" s="26">
        <v>965825</v>
      </c>
      <c r="J16" s="26">
        <v>856780</v>
      </c>
      <c r="K16" s="26">
        <f t="shared" si="2"/>
        <v>130065</v>
      </c>
      <c r="L16" s="26">
        <f t="shared" si="3"/>
        <v>149847</v>
      </c>
      <c r="M16" s="26">
        <v>57408</v>
      </c>
      <c r="N16" s="26">
        <v>31683</v>
      </c>
      <c r="O16" s="26">
        <v>11712</v>
      </c>
      <c r="P16" s="26">
        <v>21266</v>
      </c>
      <c r="Q16" s="26">
        <v>14610</v>
      </c>
      <c r="R16" s="26">
        <v>17032</v>
      </c>
      <c r="S16" s="26">
        <v>36911</v>
      </c>
      <c r="T16" s="26">
        <v>35593</v>
      </c>
      <c r="U16" s="26">
        <v>68041</v>
      </c>
      <c r="V16" s="26">
        <v>64014</v>
      </c>
      <c r="W16" s="26">
        <f t="shared" si="4"/>
        <v>70809</v>
      </c>
      <c r="X16" s="26">
        <f t="shared" si="5"/>
        <v>60657</v>
      </c>
      <c r="Y16" s="26">
        <v>12920</v>
      </c>
      <c r="Z16" s="26">
        <v>23570</v>
      </c>
      <c r="AA16" s="26">
        <v>466</v>
      </c>
      <c r="AB16" s="26">
        <v>8710</v>
      </c>
      <c r="AC16" s="26">
        <f aca="true" t="shared" si="12" ref="AC16:AD20">Y16-AA16</f>
        <v>12454</v>
      </c>
      <c r="AD16" s="26">
        <f t="shared" si="12"/>
        <v>14860</v>
      </c>
      <c r="AE16" s="26">
        <f t="shared" si="7"/>
        <v>83263</v>
      </c>
      <c r="AF16" s="26">
        <f t="shared" si="8"/>
        <v>75517</v>
      </c>
      <c r="AG16" s="26">
        <v>7089</v>
      </c>
      <c r="AH16" s="26">
        <v>18248</v>
      </c>
      <c r="AI16" s="26">
        <v>0</v>
      </c>
      <c r="AJ16" s="26">
        <v>0</v>
      </c>
      <c r="AK16" s="26">
        <f t="shared" si="9"/>
        <v>76174</v>
      </c>
      <c r="AL16" s="26">
        <f t="shared" si="10"/>
        <v>57269</v>
      </c>
      <c r="AM16" s="26">
        <v>0</v>
      </c>
      <c r="AN16" s="26">
        <v>0</v>
      </c>
    </row>
    <row r="17" spans="1:40" ht="15" customHeight="1">
      <c r="A17" s="47">
        <v>7</v>
      </c>
      <c r="B17" s="10" t="s">
        <v>9</v>
      </c>
      <c r="C17" s="26">
        <v>1168211</v>
      </c>
      <c r="D17" s="26">
        <v>1100942</v>
      </c>
      <c r="E17" s="26">
        <v>7798</v>
      </c>
      <c r="F17" s="26">
        <v>7913</v>
      </c>
      <c r="G17" s="26">
        <f t="shared" si="11"/>
        <v>1160413</v>
      </c>
      <c r="H17" s="26">
        <f t="shared" si="11"/>
        <v>1093029</v>
      </c>
      <c r="I17" s="26">
        <v>999259</v>
      </c>
      <c r="J17" s="26">
        <v>968841</v>
      </c>
      <c r="K17" s="26">
        <f t="shared" si="2"/>
        <v>161154</v>
      </c>
      <c r="L17" s="26">
        <f t="shared" si="3"/>
        <v>124188</v>
      </c>
      <c r="M17" s="26">
        <v>71080</v>
      </c>
      <c r="N17" s="26">
        <v>78796</v>
      </c>
      <c r="O17" s="26">
        <v>11232</v>
      </c>
      <c r="P17" s="26">
        <v>9271</v>
      </c>
      <c r="Q17" s="26">
        <v>5450</v>
      </c>
      <c r="R17" s="26">
        <v>6244</v>
      </c>
      <c r="S17" s="26">
        <v>29653</v>
      </c>
      <c r="T17" s="26">
        <v>34801</v>
      </c>
      <c r="U17" s="26">
        <v>93151</v>
      </c>
      <c r="V17" s="26">
        <v>73156</v>
      </c>
      <c r="W17" s="26">
        <f t="shared" si="4"/>
        <v>98198</v>
      </c>
      <c r="X17" s="26">
        <f t="shared" si="5"/>
        <v>85756</v>
      </c>
      <c r="Y17" s="26">
        <v>5844</v>
      </c>
      <c r="Z17" s="26">
        <v>78053</v>
      </c>
      <c r="AA17" s="26">
        <v>10396</v>
      </c>
      <c r="AB17" s="26">
        <v>51504</v>
      </c>
      <c r="AC17" s="26">
        <f t="shared" si="12"/>
        <v>-4552</v>
      </c>
      <c r="AD17" s="26">
        <f t="shared" si="12"/>
        <v>26549</v>
      </c>
      <c r="AE17" s="26">
        <f t="shared" si="7"/>
        <v>93646</v>
      </c>
      <c r="AF17" s="26">
        <f t="shared" si="8"/>
        <v>112305</v>
      </c>
      <c r="AG17" s="26">
        <v>12078</v>
      </c>
      <c r="AH17" s="26">
        <v>18881</v>
      </c>
      <c r="AI17" s="26">
        <v>775</v>
      </c>
      <c r="AJ17" s="26">
        <v>-1515</v>
      </c>
      <c r="AK17" s="26">
        <f t="shared" si="9"/>
        <v>80793</v>
      </c>
      <c r="AL17" s="26">
        <f t="shared" si="10"/>
        <v>94939</v>
      </c>
      <c r="AM17" s="26">
        <v>0</v>
      </c>
      <c r="AN17" s="26">
        <v>0</v>
      </c>
    </row>
    <row r="18" spans="1:40" ht="15" customHeight="1">
      <c r="A18" s="27">
        <v>8</v>
      </c>
      <c r="B18" s="10" t="s">
        <v>98</v>
      </c>
      <c r="C18" s="26">
        <v>291769</v>
      </c>
      <c r="D18" s="26">
        <v>303550</v>
      </c>
      <c r="E18" s="26">
        <v>646</v>
      </c>
      <c r="F18" s="26">
        <v>3060</v>
      </c>
      <c r="G18" s="26">
        <f t="shared" si="11"/>
        <v>291123</v>
      </c>
      <c r="H18" s="26">
        <f t="shared" si="11"/>
        <v>300490</v>
      </c>
      <c r="I18" s="26">
        <v>239664</v>
      </c>
      <c r="J18" s="26">
        <v>250143</v>
      </c>
      <c r="K18" s="26">
        <f t="shared" si="2"/>
        <v>51459</v>
      </c>
      <c r="L18" s="26">
        <f t="shared" si="3"/>
        <v>50347</v>
      </c>
      <c r="M18" s="26">
        <v>27135</v>
      </c>
      <c r="N18" s="26">
        <v>27350</v>
      </c>
      <c r="O18" s="26">
        <v>7784</v>
      </c>
      <c r="P18" s="26">
        <v>13421</v>
      </c>
      <c r="Q18" s="26">
        <v>7266</v>
      </c>
      <c r="R18" s="26">
        <v>9229</v>
      </c>
      <c r="S18" s="26">
        <v>17888</v>
      </c>
      <c r="T18" s="26">
        <v>16901</v>
      </c>
      <c r="U18" s="26">
        <v>32113</v>
      </c>
      <c r="V18" s="26">
        <v>32128</v>
      </c>
      <c r="W18" s="26">
        <f t="shared" si="4"/>
        <v>20809</v>
      </c>
      <c r="X18" s="26">
        <f t="shared" si="5"/>
        <v>15247</v>
      </c>
      <c r="Y18" s="26">
        <v>9278</v>
      </c>
      <c r="Z18" s="26">
        <v>11650</v>
      </c>
      <c r="AA18" s="26">
        <v>2473</v>
      </c>
      <c r="AB18" s="26">
        <v>1093</v>
      </c>
      <c r="AC18" s="26">
        <f t="shared" si="12"/>
        <v>6805</v>
      </c>
      <c r="AD18" s="26">
        <f t="shared" si="12"/>
        <v>10557</v>
      </c>
      <c r="AE18" s="26">
        <f t="shared" si="7"/>
        <v>27614</v>
      </c>
      <c r="AF18" s="26">
        <f t="shared" si="8"/>
        <v>25804</v>
      </c>
      <c r="AG18" s="26">
        <v>2101</v>
      </c>
      <c r="AH18" s="26">
        <v>3217</v>
      </c>
      <c r="AI18" s="26">
        <v>0</v>
      </c>
      <c r="AJ18" s="26">
        <v>0</v>
      </c>
      <c r="AK18" s="26">
        <f t="shared" si="9"/>
        <v>25513</v>
      </c>
      <c r="AL18" s="26">
        <f t="shared" si="10"/>
        <v>22587</v>
      </c>
      <c r="AM18" s="26">
        <v>0</v>
      </c>
      <c r="AN18" s="26">
        <v>0</v>
      </c>
    </row>
    <row r="19" spans="1:40" ht="15" customHeight="1">
      <c r="A19" s="47">
        <v>9</v>
      </c>
      <c r="B19" s="10" t="s">
        <v>10</v>
      </c>
      <c r="C19" s="26">
        <v>4964251</v>
      </c>
      <c r="D19" s="26">
        <v>4039578</v>
      </c>
      <c r="E19" s="26">
        <v>41803</v>
      </c>
      <c r="F19" s="26">
        <v>4360</v>
      </c>
      <c r="G19" s="26">
        <f t="shared" si="11"/>
        <v>4922448</v>
      </c>
      <c r="H19" s="26">
        <f t="shared" si="11"/>
        <v>4035218</v>
      </c>
      <c r="I19" s="26">
        <v>4636771</v>
      </c>
      <c r="J19" s="26">
        <v>3742381</v>
      </c>
      <c r="K19" s="26">
        <f t="shared" si="2"/>
        <v>285677</v>
      </c>
      <c r="L19" s="26">
        <f t="shared" si="3"/>
        <v>292837</v>
      </c>
      <c r="M19" s="26">
        <v>2281797</v>
      </c>
      <c r="N19" s="26">
        <v>2318689</v>
      </c>
      <c r="O19" s="26">
        <v>17147</v>
      </c>
      <c r="P19" s="26">
        <v>-20060</v>
      </c>
      <c r="Q19" s="26">
        <v>7511</v>
      </c>
      <c r="R19" s="26">
        <v>7286</v>
      </c>
      <c r="S19" s="26">
        <v>203768</v>
      </c>
      <c r="T19" s="26">
        <v>130628</v>
      </c>
      <c r="U19" s="26">
        <v>339608</v>
      </c>
      <c r="V19" s="26">
        <v>382028</v>
      </c>
      <c r="W19" s="26">
        <f t="shared" si="4"/>
        <v>2006951</v>
      </c>
      <c r="X19" s="26">
        <f t="shared" si="5"/>
        <v>2118930</v>
      </c>
      <c r="Y19" s="26">
        <v>51083</v>
      </c>
      <c r="Z19" s="26">
        <v>39229</v>
      </c>
      <c r="AA19" s="26">
        <v>21703</v>
      </c>
      <c r="AB19" s="26">
        <v>2448</v>
      </c>
      <c r="AC19" s="26">
        <f t="shared" si="12"/>
        <v>29380</v>
      </c>
      <c r="AD19" s="26">
        <f t="shared" si="12"/>
        <v>36781</v>
      </c>
      <c r="AE19" s="26">
        <f t="shared" si="7"/>
        <v>2036331</v>
      </c>
      <c r="AF19" s="26">
        <f t="shared" si="8"/>
        <v>2155711</v>
      </c>
      <c r="AG19" s="26">
        <v>35687</v>
      </c>
      <c r="AH19" s="26">
        <v>97660</v>
      </c>
      <c r="AI19" s="26">
        <v>223</v>
      </c>
      <c r="AJ19" s="26">
        <v>-156</v>
      </c>
      <c r="AK19" s="26">
        <f t="shared" si="9"/>
        <v>2000421</v>
      </c>
      <c r="AL19" s="26">
        <f t="shared" si="10"/>
        <v>2058207</v>
      </c>
      <c r="AM19" s="26">
        <v>0</v>
      </c>
      <c r="AN19" s="26">
        <v>0</v>
      </c>
    </row>
    <row r="20" spans="1:40" s="12" customFormat="1" ht="15" customHeight="1">
      <c r="A20" s="27">
        <v>10</v>
      </c>
      <c r="B20" s="11" t="s">
        <v>11</v>
      </c>
      <c r="C20" s="26">
        <v>1825631</v>
      </c>
      <c r="D20" s="26">
        <v>1822768</v>
      </c>
      <c r="E20" s="26">
        <v>28668</v>
      </c>
      <c r="F20" s="26">
        <v>25675</v>
      </c>
      <c r="G20" s="26">
        <f t="shared" si="11"/>
        <v>1796963</v>
      </c>
      <c r="H20" s="26">
        <f t="shared" si="11"/>
        <v>1797093</v>
      </c>
      <c r="I20" s="26">
        <v>1109551</v>
      </c>
      <c r="J20" s="26">
        <v>1088656</v>
      </c>
      <c r="K20" s="26">
        <f t="shared" si="2"/>
        <v>687412</v>
      </c>
      <c r="L20" s="26">
        <f t="shared" si="3"/>
        <v>708437</v>
      </c>
      <c r="M20" s="26">
        <v>683752</v>
      </c>
      <c r="N20" s="26">
        <v>512122</v>
      </c>
      <c r="O20" s="26">
        <v>1652</v>
      </c>
      <c r="P20" s="26">
        <v>5655</v>
      </c>
      <c r="Q20" s="26">
        <v>0</v>
      </c>
      <c r="R20" s="26">
        <v>0</v>
      </c>
      <c r="S20" s="26">
        <v>68807</v>
      </c>
      <c r="T20" s="26">
        <v>71919</v>
      </c>
      <c r="U20" s="26">
        <v>360579</v>
      </c>
      <c r="V20" s="26">
        <v>220917</v>
      </c>
      <c r="W20" s="26">
        <f t="shared" si="4"/>
        <v>940126</v>
      </c>
      <c r="X20" s="26">
        <f t="shared" si="5"/>
        <v>922068</v>
      </c>
      <c r="Y20" s="26">
        <v>72554</v>
      </c>
      <c r="Z20" s="26">
        <v>84756</v>
      </c>
      <c r="AA20" s="26">
        <v>7323</v>
      </c>
      <c r="AB20" s="26">
        <v>3686</v>
      </c>
      <c r="AC20" s="26">
        <f t="shared" si="12"/>
        <v>65231</v>
      </c>
      <c r="AD20" s="26">
        <f t="shared" si="12"/>
        <v>81070</v>
      </c>
      <c r="AE20" s="26">
        <f t="shared" si="7"/>
        <v>1005357</v>
      </c>
      <c r="AF20" s="26">
        <f t="shared" si="8"/>
        <v>1003138</v>
      </c>
      <c r="AG20" s="26">
        <v>103925</v>
      </c>
      <c r="AH20" s="26">
        <v>158546</v>
      </c>
      <c r="AI20" s="26">
        <v>-778</v>
      </c>
      <c r="AJ20" s="26">
        <v>4509</v>
      </c>
      <c r="AK20" s="26">
        <f t="shared" si="9"/>
        <v>902210</v>
      </c>
      <c r="AL20" s="26">
        <f t="shared" si="10"/>
        <v>840083</v>
      </c>
      <c r="AM20" s="26">
        <v>0</v>
      </c>
      <c r="AN20" s="26">
        <v>0</v>
      </c>
    </row>
    <row r="21" spans="1:40" ht="15" customHeight="1">
      <c r="A21" s="47">
        <v>11</v>
      </c>
      <c r="B21" s="10" t="s">
        <v>12</v>
      </c>
      <c r="C21" s="26">
        <v>170156</v>
      </c>
      <c r="D21" s="26">
        <v>227770</v>
      </c>
      <c r="E21" s="26">
        <v>0</v>
      </c>
      <c r="F21" s="26">
        <v>0</v>
      </c>
      <c r="G21" s="26">
        <f>C21-E21</f>
        <v>170156</v>
      </c>
      <c r="H21" s="26">
        <f>D21-F21</f>
        <v>227770</v>
      </c>
      <c r="I21" s="26">
        <v>94074</v>
      </c>
      <c r="J21" s="26">
        <v>155505</v>
      </c>
      <c r="K21" s="26">
        <f t="shared" si="2"/>
        <v>76082</v>
      </c>
      <c r="L21" s="26">
        <f t="shared" si="3"/>
        <v>72265</v>
      </c>
      <c r="M21" s="26">
        <v>176269</v>
      </c>
      <c r="N21" s="26">
        <v>198531</v>
      </c>
      <c r="O21" s="26">
        <v>47341</v>
      </c>
      <c r="P21" s="26">
        <v>11341</v>
      </c>
      <c r="Q21" s="26">
        <v>9924</v>
      </c>
      <c r="R21" s="26">
        <v>14568</v>
      </c>
      <c r="S21" s="26">
        <v>306</v>
      </c>
      <c r="T21" s="26">
        <v>689</v>
      </c>
      <c r="U21" s="26">
        <v>42747</v>
      </c>
      <c r="V21" s="26">
        <v>63324</v>
      </c>
      <c r="W21" s="26">
        <f t="shared" si="4"/>
        <v>161957</v>
      </c>
      <c r="X21" s="26">
        <f t="shared" si="5"/>
        <v>195442</v>
      </c>
      <c r="Y21" s="26">
        <v>4518</v>
      </c>
      <c r="Z21" s="26">
        <v>7433</v>
      </c>
      <c r="AA21" s="26">
        <v>21326</v>
      </c>
      <c r="AB21" s="26">
        <v>3304</v>
      </c>
      <c r="AC21" s="26">
        <f aca="true" t="shared" si="13" ref="AC21:AC45">Y21-AA21</f>
        <v>-16808</v>
      </c>
      <c r="AD21" s="26">
        <f aca="true" t="shared" si="14" ref="AD21:AD45">Z21-AB21</f>
        <v>4129</v>
      </c>
      <c r="AE21" s="26">
        <f t="shared" si="7"/>
        <v>145149</v>
      </c>
      <c r="AF21" s="26">
        <f t="shared" si="8"/>
        <v>199571</v>
      </c>
      <c r="AG21" s="26">
        <v>5505</v>
      </c>
      <c r="AH21" s="26">
        <v>0</v>
      </c>
      <c r="AI21" s="26">
        <v>0</v>
      </c>
      <c r="AJ21" s="26">
        <v>0</v>
      </c>
      <c r="AK21" s="26">
        <f t="shared" si="9"/>
        <v>139644</v>
      </c>
      <c r="AL21" s="26">
        <f t="shared" si="10"/>
        <v>199571</v>
      </c>
      <c r="AM21" s="26">
        <v>0</v>
      </c>
      <c r="AN21" s="26">
        <v>0</v>
      </c>
    </row>
    <row r="22" spans="1:40" s="7" customFormat="1" ht="15" customHeight="1">
      <c r="A22" s="27">
        <v>12</v>
      </c>
      <c r="B22" s="6" t="s">
        <v>13</v>
      </c>
      <c r="C22" s="26">
        <v>87707</v>
      </c>
      <c r="D22" s="26">
        <v>105859</v>
      </c>
      <c r="E22" s="26">
        <v>0</v>
      </c>
      <c r="F22" s="26">
        <v>29</v>
      </c>
      <c r="G22" s="26">
        <f aca="true" t="shared" si="15" ref="G22:H64">C22-E22</f>
        <v>87707</v>
      </c>
      <c r="H22" s="26">
        <f aca="true" t="shared" si="16" ref="H22:H38">D22-F22</f>
        <v>105830</v>
      </c>
      <c r="I22" s="26">
        <v>73692</v>
      </c>
      <c r="J22" s="26">
        <v>85745</v>
      </c>
      <c r="K22" s="26">
        <f t="shared" si="2"/>
        <v>14015</v>
      </c>
      <c r="L22" s="26">
        <f t="shared" si="3"/>
        <v>20085</v>
      </c>
      <c r="M22" s="26">
        <v>12630</v>
      </c>
      <c r="N22" s="26">
        <v>15698</v>
      </c>
      <c r="O22" s="26">
        <v>1446</v>
      </c>
      <c r="P22" s="26">
        <v>1062</v>
      </c>
      <c r="Q22" s="26">
        <v>0</v>
      </c>
      <c r="R22" s="26">
        <v>195</v>
      </c>
      <c r="S22" s="26">
        <v>3906</v>
      </c>
      <c r="T22" s="26">
        <v>4061</v>
      </c>
      <c r="U22" s="26">
        <v>34951</v>
      </c>
      <c r="V22" s="26">
        <v>21717</v>
      </c>
      <c r="W22" s="26">
        <f t="shared" si="4"/>
        <v>-13658</v>
      </c>
      <c r="X22" s="26">
        <f t="shared" si="5"/>
        <v>8943</v>
      </c>
      <c r="Y22" s="26">
        <v>65012</v>
      </c>
      <c r="Z22" s="26">
        <v>19809</v>
      </c>
      <c r="AA22" s="26">
        <v>39942</v>
      </c>
      <c r="AB22" s="26">
        <v>21111</v>
      </c>
      <c r="AC22" s="26">
        <f t="shared" si="13"/>
        <v>25070</v>
      </c>
      <c r="AD22" s="26">
        <f t="shared" si="14"/>
        <v>-1302</v>
      </c>
      <c r="AE22" s="26">
        <f t="shared" si="7"/>
        <v>11412</v>
      </c>
      <c r="AF22" s="26">
        <f t="shared" si="8"/>
        <v>7641</v>
      </c>
      <c r="AG22" s="26">
        <v>2795</v>
      </c>
      <c r="AH22" s="26">
        <v>0</v>
      </c>
      <c r="AI22" s="26">
        <v>0</v>
      </c>
      <c r="AJ22" s="26">
        <v>0</v>
      </c>
      <c r="AK22" s="26">
        <f t="shared" si="9"/>
        <v>8617</v>
      </c>
      <c r="AL22" s="26">
        <f t="shared" si="10"/>
        <v>7641</v>
      </c>
      <c r="AM22" s="26">
        <v>0</v>
      </c>
      <c r="AN22" s="26">
        <v>0</v>
      </c>
    </row>
    <row r="23" spans="1:40" ht="15" customHeight="1">
      <c r="A23" s="47">
        <v>13</v>
      </c>
      <c r="B23" s="28" t="s">
        <v>14</v>
      </c>
      <c r="C23" s="26">
        <v>302433</v>
      </c>
      <c r="D23" s="26">
        <v>228267</v>
      </c>
      <c r="E23" s="26">
        <v>2533</v>
      </c>
      <c r="F23" s="26">
        <v>4268</v>
      </c>
      <c r="G23" s="26">
        <f t="shared" si="15"/>
        <v>299900</v>
      </c>
      <c r="H23" s="26">
        <f t="shared" si="16"/>
        <v>223999</v>
      </c>
      <c r="I23" s="26">
        <v>288562</v>
      </c>
      <c r="J23" s="26">
        <v>214174</v>
      </c>
      <c r="K23" s="26">
        <f t="shared" si="2"/>
        <v>11338</v>
      </c>
      <c r="L23" s="26">
        <f t="shared" si="3"/>
        <v>9825</v>
      </c>
      <c r="M23" s="26">
        <v>32630</v>
      </c>
      <c r="N23" s="26">
        <v>24345</v>
      </c>
      <c r="O23" s="26">
        <v>-319</v>
      </c>
      <c r="P23" s="26">
        <v>2287</v>
      </c>
      <c r="Q23" s="26"/>
      <c r="R23" s="26"/>
      <c r="S23" s="26">
        <v>5399</v>
      </c>
      <c r="T23" s="26">
        <v>3884</v>
      </c>
      <c r="U23" s="26">
        <v>23968</v>
      </c>
      <c r="V23" s="26">
        <v>17336</v>
      </c>
      <c r="W23" s="26">
        <f t="shared" si="4"/>
        <v>14920</v>
      </c>
      <c r="X23" s="26">
        <f t="shared" si="5"/>
        <v>10663</v>
      </c>
      <c r="Y23" s="26">
        <v>4889</v>
      </c>
      <c r="Z23" s="26">
        <v>5474</v>
      </c>
      <c r="AA23" s="26">
        <v>688</v>
      </c>
      <c r="AB23" s="26">
        <v>486</v>
      </c>
      <c r="AC23" s="26">
        <f t="shared" si="13"/>
        <v>4201</v>
      </c>
      <c r="AD23" s="26">
        <f t="shared" si="14"/>
        <v>4988</v>
      </c>
      <c r="AE23" s="26">
        <f t="shared" si="7"/>
        <v>19121</v>
      </c>
      <c r="AF23" s="26">
        <f t="shared" si="8"/>
        <v>15651</v>
      </c>
      <c r="AG23" s="26">
        <v>0</v>
      </c>
      <c r="AH23" s="26">
        <v>0</v>
      </c>
      <c r="AI23" s="26">
        <v>0</v>
      </c>
      <c r="AJ23" s="26">
        <v>0</v>
      </c>
      <c r="AK23" s="26">
        <f t="shared" si="9"/>
        <v>19121</v>
      </c>
      <c r="AL23" s="26">
        <f t="shared" si="10"/>
        <v>15651</v>
      </c>
      <c r="AM23" s="26">
        <v>0</v>
      </c>
      <c r="AN23" s="26">
        <v>0</v>
      </c>
    </row>
    <row r="24" spans="1:40" ht="15" customHeight="1">
      <c r="A24" s="27">
        <v>14</v>
      </c>
      <c r="B24" s="28" t="s">
        <v>75</v>
      </c>
      <c r="C24" s="26">
        <v>16037669</v>
      </c>
      <c r="D24" s="26">
        <v>27667774</v>
      </c>
      <c r="E24" s="26">
        <v>12751</v>
      </c>
      <c r="F24" s="26">
        <v>21879</v>
      </c>
      <c r="G24" s="26">
        <f t="shared" si="15"/>
        <v>16024918</v>
      </c>
      <c r="H24" s="26">
        <f t="shared" si="16"/>
        <v>27645895</v>
      </c>
      <c r="I24" s="26">
        <v>15912801</v>
      </c>
      <c r="J24" s="26">
        <v>27464679</v>
      </c>
      <c r="K24" s="26">
        <f t="shared" si="2"/>
        <v>112117</v>
      </c>
      <c r="L24" s="26">
        <f t="shared" si="3"/>
        <v>181216</v>
      </c>
      <c r="M24" s="26">
        <v>41225</v>
      </c>
      <c r="N24" s="26">
        <v>305778</v>
      </c>
      <c r="O24" s="26">
        <v>-13030</v>
      </c>
      <c r="P24" s="26">
        <v>53605</v>
      </c>
      <c r="Q24" s="26">
        <v>180</v>
      </c>
      <c r="R24" s="26">
        <v>4368</v>
      </c>
      <c r="S24" s="26">
        <v>35864</v>
      </c>
      <c r="T24" s="26">
        <v>30568</v>
      </c>
      <c r="U24" s="26">
        <v>69040</v>
      </c>
      <c r="V24" s="26">
        <v>131758</v>
      </c>
      <c r="W24" s="26">
        <f t="shared" si="4"/>
        <v>61468</v>
      </c>
      <c r="X24" s="26">
        <f t="shared" si="5"/>
        <v>271063</v>
      </c>
      <c r="Y24" s="26">
        <v>29331</v>
      </c>
      <c r="Z24" s="26">
        <v>2196</v>
      </c>
      <c r="AA24" s="26">
        <v>762</v>
      </c>
      <c r="AB24" s="26">
        <v>3727</v>
      </c>
      <c r="AC24" s="26">
        <f t="shared" si="13"/>
        <v>28569</v>
      </c>
      <c r="AD24" s="26">
        <f t="shared" si="14"/>
        <v>-1531</v>
      </c>
      <c r="AE24" s="26">
        <f t="shared" si="7"/>
        <v>90037</v>
      </c>
      <c r="AF24" s="26">
        <f t="shared" si="8"/>
        <v>269532</v>
      </c>
      <c r="AG24" s="26">
        <v>10855</v>
      </c>
      <c r="AH24" s="26">
        <v>78661</v>
      </c>
      <c r="AI24" s="26">
        <v>0</v>
      </c>
      <c r="AJ24" s="26">
        <v>0</v>
      </c>
      <c r="AK24" s="26">
        <f t="shared" si="9"/>
        <v>79182</v>
      </c>
      <c r="AL24" s="26">
        <f t="shared" si="10"/>
        <v>190871</v>
      </c>
      <c r="AM24" s="26">
        <v>0</v>
      </c>
      <c r="AN24" s="26">
        <v>0</v>
      </c>
    </row>
    <row r="25" spans="1:40" s="12" customFormat="1" ht="15" customHeight="1">
      <c r="A25" s="47">
        <v>15</v>
      </c>
      <c r="B25" s="29" t="s">
        <v>74</v>
      </c>
      <c r="C25" s="26">
        <v>17373</v>
      </c>
      <c r="D25" s="26">
        <v>14973</v>
      </c>
      <c r="E25" s="26">
        <v>0</v>
      </c>
      <c r="F25" s="26">
        <v>0</v>
      </c>
      <c r="G25" s="26">
        <f t="shared" si="15"/>
        <v>17373</v>
      </c>
      <c r="H25" s="26">
        <f t="shared" si="16"/>
        <v>14973</v>
      </c>
      <c r="I25" s="26">
        <v>10446</v>
      </c>
      <c r="J25" s="26">
        <v>1767</v>
      </c>
      <c r="K25" s="26">
        <f t="shared" si="2"/>
        <v>6927</v>
      </c>
      <c r="L25" s="26">
        <f t="shared" si="3"/>
        <v>13206</v>
      </c>
      <c r="M25" s="26">
        <v>45564</v>
      </c>
      <c r="N25" s="26">
        <v>401882</v>
      </c>
      <c r="O25" s="26">
        <v>-1214109</v>
      </c>
      <c r="P25" s="26">
        <v>-7661</v>
      </c>
      <c r="Q25" s="26">
        <v>1875</v>
      </c>
      <c r="R25" s="26">
        <v>388</v>
      </c>
      <c r="S25" s="26">
        <v>7631</v>
      </c>
      <c r="T25" s="26">
        <v>854</v>
      </c>
      <c r="U25" s="26">
        <v>94910</v>
      </c>
      <c r="V25" s="26">
        <v>56200</v>
      </c>
      <c r="W25" s="26">
        <f t="shared" si="4"/>
        <v>1164059</v>
      </c>
      <c r="X25" s="26">
        <f t="shared" si="5"/>
        <v>365695</v>
      </c>
      <c r="Y25" s="26">
        <v>290</v>
      </c>
      <c r="Z25" s="26">
        <v>685</v>
      </c>
      <c r="AA25" s="26">
        <v>2950</v>
      </c>
      <c r="AB25" s="26">
        <v>2530</v>
      </c>
      <c r="AC25" s="26">
        <f t="shared" si="13"/>
        <v>-2660</v>
      </c>
      <c r="AD25" s="26">
        <f t="shared" si="14"/>
        <v>-1845</v>
      </c>
      <c r="AE25" s="26">
        <f t="shared" si="7"/>
        <v>1161399</v>
      </c>
      <c r="AF25" s="26">
        <f t="shared" si="8"/>
        <v>363850</v>
      </c>
      <c r="AG25" s="26">
        <v>963</v>
      </c>
      <c r="AH25" s="26">
        <v>419</v>
      </c>
      <c r="AI25" s="26">
        <v>8</v>
      </c>
      <c r="AJ25" s="26">
        <v>-8</v>
      </c>
      <c r="AK25" s="26">
        <f t="shared" si="9"/>
        <v>1160428</v>
      </c>
      <c r="AL25" s="26">
        <f t="shared" si="10"/>
        <v>363439</v>
      </c>
      <c r="AM25" s="26">
        <v>0</v>
      </c>
      <c r="AN25" s="26">
        <v>0</v>
      </c>
    </row>
    <row r="26" spans="1:40" ht="15" customHeight="1">
      <c r="A26" s="27">
        <v>16</v>
      </c>
      <c r="B26" s="10" t="s">
        <v>15</v>
      </c>
      <c r="C26" s="26">
        <v>2162402</v>
      </c>
      <c r="D26" s="26">
        <v>1919659</v>
      </c>
      <c r="E26" s="26">
        <v>14726</v>
      </c>
      <c r="F26" s="26">
        <v>2635</v>
      </c>
      <c r="G26" s="26">
        <f t="shared" si="15"/>
        <v>2147676</v>
      </c>
      <c r="H26" s="26">
        <f t="shared" si="16"/>
        <v>1917024</v>
      </c>
      <c r="I26" s="26">
        <v>1997737</v>
      </c>
      <c r="J26" s="26">
        <v>1766718</v>
      </c>
      <c r="K26" s="26">
        <f t="shared" si="2"/>
        <v>149939</v>
      </c>
      <c r="L26" s="26">
        <f t="shared" si="3"/>
        <v>150306</v>
      </c>
      <c r="M26" s="26">
        <v>33499</v>
      </c>
      <c r="N26" s="26">
        <v>70401</v>
      </c>
      <c r="O26" s="26">
        <v>29773</v>
      </c>
      <c r="P26" s="26">
        <v>47648</v>
      </c>
      <c r="Q26" s="26">
        <v>6110</v>
      </c>
      <c r="R26" s="26">
        <v>12656</v>
      </c>
      <c r="S26" s="26">
        <v>121037</v>
      </c>
      <c r="T26" s="26">
        <v>125924</v>
      </c>
      <c r="U26" s="26">
        <v>23240</v>
      </c>
      <c r="V26" s="26">
        <v>38968</v>
      </c>
      <c r="W26" s="26">
        <f t="shared" si="4"/>
        <v>9388</v>
      </c>
      <c r="X26" s="26">
        <f t="shared" si="5"/>
        <v>8167</v>
      </c>
      <c r="Y26" s="26">
        <v>10632</v>
      </c>
      <c r="Z26" s="26">
        <v>8672</v>
      </c>
      <c r="AA26" s="26">
        <v>695</v>
      </c>
      <c r="AB26" s="26">
        <v>4046</v>
      </c>
      <c r="AC26" s="26">
        <f t="shared" si="13"/>
        <v>9937</v>
      </c>
      <c r="AD26" s="26">
        <f t="shared" si="14"/>
        <v>4626</v>
      </c>
      <c r="AE26" s="26">
        <f t="shared" si="7"/>
        <v>19325</v>
      </c>
      <c r="AF26" s="26">
        <f t="shared" si="8"/>
        <v>12793</v>
      </c>
      <c r="AG26" s="26">
        <v>0</v>
      </c>
      <c r="AH26" s="26">
        <v>0</v>
      </c>
      <c r="AI26" s="26">
        <v>0</v>
      </c>
      <c r="AJ26" s="26">
        <v>0</v>
      </c>
      <c r="AK26" s="26">
        <f t="shared" si="9"/>
        <v>19325</v>
      </c>
      <c r="AL26" s="26">
        <f t="shared" si="10"/>
        <v>12793</v>
      </c>
      <c r="AM26" s="26">
        <v>0</v>
      </c>
      <c r="AN26" s="26">
        <v>0</v>
      </c>
    </row>
    <row r="27" spans="1:40" ht="15" customHeight="1">
      <c r="A27" s="47">
        <v>17</v>
      </c>
      <c r="B27" s="10" t="s">
        <v>16</v>
      </c>
      <c r="C27" s="26">
        <v>0</v>
      </c>
      <c r="D27" s="26">
        <v>0</v>
      </c>
      <c r="E27" s="26">
        <v>0</v>
      </c>
      <c r="F27" s="26">
        <v>0</v>
      </c>
      <c r="G27" s="26">
        <f t="shared" si="15"/>
        <v>0</v>
      </c>
      <c r="H27" s="26">
        <f t="shared" si="16"/>
        <v>0</v>
      </c>
      <c r="I27" s="26">
        <v>0</v>
      </c>
      <c r="J27" s="26">
        <v>0</v>
      </c>
      <c r="K27" s="26">
        <f t="shared" si="2"/>
        <v>0</v>
      </c>
      <c r="L27" s="26">
        <f t="shared" si="3"/>
        <v>0</v>
      </c>
      <c r="M27" s="26">
        <v>767005</v>
      </c>
      <c r="N27" s="26">
        <v>685761</v>
      </c>
      <c r="O27" s="26">
        <v>151461</v>
      </c>
      <c r="P27" s="26">
        <v>228785</v>
      </c>
      <c r="Q27" s="26">
        <v>122207</v>
      </c>
      <c r="R27" s="26">
        <v>129995</v>
      </c>
      <c r="S27" s="26"/>
      <c r="T27" s="26"/>
      <c r="U27" s="26">
        <v>104277</v>
      </c>
      <c r="V27" s="26">
        <v>70045</v>
      </c>
      <c r="W27" s="26">
        <f t="shared" si="4"/>
        <v>511267</v>
      </c>
      <c r="X27" s="26">
        <f t="shared" si="5"/>
        <v>386931</v>
      </c>
      <c r="Y27" s="26">
        <v>55102</v>
      </c>
      <c r="Z27" s="26">
        <v>85509</v>
      </c>
      <c r="AA27" s="26">
        <v>110</v>
      </c>
      <c r="AB27" s="26">
        <v>1052</v>
      </c>
      <c r="AC27" s="26">
        <f t="shared" si="13"/>
        <v>54992</v>
      </c>
      <c r="AD27" s="26">
        <f t="shared" si="14"/>
        <v>84457</v>
      </c>
      <c r="AE27" s="26">
        <f t="shared" si="7"/>
        <v>566259</v>
      </c>
      <c r="AF27" s="26">
        <f t="shared" si="8"/>
        <v>471388</v>
      </c>
      <c r="AG27" s="26">
        <v>67394</v>
      </c>
      <c r="AH27" s="26">
        <v>64855</v>
      </c>
      <c r="AI27" s="26">
        <v>0</v>
      </c>
      <c r="AJ27" s="26">
        <v>0</v>
      </c>
      <c r="AK27" s="26">
        <f t="shared" si="9"/>
        <v>498865</v>
      </c>
      <c r="AL27" s="26">
        <f t="shared" si="10"/>
        <v>406533</v>
      </c>
      <c r="AM27" s="26">
        <v>0</v>
      </c>
      <c r="AN27" s="26">
        <v>0</v>
      </c>
    </row>
    <row r="28" spans="1:40" ht="15" customHeight="1">
      <c r="A28" s="48"/>
      <c r="B28" s="30" t="s">
        <v>71</v>
      </c>
      <c r="C28" s="26">
        <f>SUM(C29:C64)</f>
        <v>6726738.61</v>
      </c>
      <c r="D28" s="26">
        <f>SUM(D29:D64)</f>
        <v>8036831.579</v>
      </c>
      <c r="E28" s="26">
        <f>SUM(E29:E64)</f>
        <v>66865.675</v>
      </c>
      <c r="F28" s="26">
        <f>SUM(F29:F64)</f>
        <v>70557.846</v>
      </c>
      <c r="G28" s="26">
        <f t="shared" si="15"/>
        <v>6659872.9350000005</v>
      </c>
      <c r="H28" s="26">
        <f t="shared" si="16"/>
        <v>7966273.733</v>
      </c>
      <c r="I28" s="26">
        <f>SUM(I29:I64)</f>
        <v>5727187.052</v>
      </c>
      <c r="J28" s="26">
        <f>SUM(J29:J64)</f>
        <v>7030325.862</v>
      </c>
      <c r="K28" s="26">
        <f t="shared" si="2"/>
        <v>932685.8830000004</v>
      </c>
      <c r="L28" s="26">
        <f t="shared" si="3"/>
        <v>935947.8710000003</v>
      </c>
      <c r="M28" s="26">
        <f aca="true" t="shared" si="17" ref="M28:V28">SUM(M29:M64)</f>
        <v>88021.639</v>
      </c>
      <c r="N28" s="26">
        <f t="shared" si="17"/>
        <v>125890.677</v>
      </c>
      <c r="O28" s="26">
        <f t="shared" si="17"/>
        <v>27694.25</v>
      </c>
      <c r="P28" s="26">
        <f t="shared" si="17"/>
        <v>20778.5</v>
      </c>
      <c r="Q28" s="26">
        <f t="shared" si="17"/>
        <v>18327</v>
      </c>
      <c r="R28" s="26">
        <f t="shared" si="17"/>
        <v>17823</v>
      </c>
      <c r="S28" s="26">
        <f t="shared" si="17"/>
        <v>11110</v>
      </c>
      <c r="T28" s="26">
        <f t="shared" si="17"/>
        <v>15941</v>
      </c>
      <c r="U28" s="26">
        <f t="shared" si="17"/>
        <v>605170.036</v>
      </c>
      <c r="V28" s="26">
        <f t="shared" si="17"/>
        <v>607045.611</v>
      </c>
      <c r="W28" s="26">
        <f t="shared" si="4"/>
        <v>376733.2360000004</v>
      </c>
      <c r="X28" s="26">
        <f t="shared" si="5"/>
        <v>418073.43700000027</v>
      </c>
      <c r="Y28" s="26">
        <f>SUM(Y29:Y64)</f>
        <v>53760.349</v>
      </c>
      <c r="Z28" s="26">
        <f>SUM(Z29:Z64)</f>
        <v>76646.061</v>
      </c>
      <c r="AA28" s="26">
        <f>SUM(AA29:AA64)</f>
        <v>40674.484</v>
      </c>
      <c r="AB28" s="26">
        <f>SUM(AB29:AB64)</f>
        <v>57455.926999999996</v>
      </c>
      <c r="AC28" s="26">
        <f t="shared" si="13"/>
        <v>13085.865000000005</v>
      </c>
      <c r="AD28" s="26">
        <f t="shared" si="14"/>
        <v>19190.134000000005</v>
      </c>
      <c r="AE28" s="26">
        <f t="shared" si="7"/>
        <v>389819.1010000004</v>
      </c>
      <c r="AF28" s="26">
        <f t="shared" si="8"/>
        <v>437263.5710000003</v>
      </c>
      <c r="AG28" s="26">
        <f>SUM(AG29:AG64)</f>
        <v>101124.458</v>
      </c>
      <c r="AH28" s="26">
        <f>SUM(AH29:AH64)</f>
        <v>112554.846</v>
      </c>
      <c r="AI28" s="26">
        <v>0</v>
      </c>
      <c r="AJ28" s="26">
        <v>0</v>
      </c>
      <c r="AK28" s="26">
        <f t="shared" si="9"/>
        <v>288694.6430000004</v>
      </c>
      <c r="AL28" s="26">
        <f t="shared" si="10"/>
        <v>324708.72500000027</v>
      </c>
      <c r="AM28" s="26">
        <v>0</v>
      </c>
      <c r="AN28" s="26">
        <v>0</v>
      </c>
    </row>
    <row r="29" spans="1:40" ht="15" customHeight="1">
      <c r="A29" s="31">
        <v>18</v>
      </c>
      <c r="B29" s="32" t="s">
        <v>18</v>
      </c>
      <c r="C29" s="26">
        <v>33831</v>
      </c>
      <c r="D29" s="26">
        <v>30732</v>
      </c>
      <c r="E29" s="26">
        <v>0</v>
      </c>
      <c r="F29" s="26">
        <v>0</v>
      </c>
      <c r="G29" s="26">
        <f t="shared" si="15"/>
        <v>33831</v>
      </c>
      <c r="H29" s="26">
        <f t="shared" si="16"/>
        <v>30732</v>
      </c>
      <c r="I29" s="26">
        <v>1274</v>
      </c>
      <c r="J29" s="26">
        <v>1221</v>
      </c>
      <c r="K29" s="26">
        <f t="shared" si="2"/>
        <v>32557</v>
      </c>
      <c r="L29" s="26">
        <f t="shared" si="3"/>
        <v>29511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16911</v>
      </c>
      <c r="V29" s="26">
        <v>13778</v>
      </c>
      <c r="W29" s="26">
        <f t="shared" si="4"/>
        <v>15646</v>
      </c>
      <c r="X29" s="26">
        <f t="shared" si="5"/>
        <v>15733</v>
      </c>
      <c r="Y29" s="26">
        <v>43</v>
      </c>
      <c r="Z29" s="26"/>
      <c r="AA29" s="26">
        <v>649</v>
      </c>
      <c r="AB29" s="26">
        <v>4608</v>
      </c>
      <c r="AC29" s="26">
        <f t="shared" si="13"/>
        <v>-606</v>
      </c>
      <c r="AD29" s="26">
        <f t="shared" si="14"/>
        <v>-4608</v>
      </c>
      <c r="AE29" s="26">
        <f t="shared" si="7"/>
        <v>15040</v>
      </c>
      <c r="AF29" s="26">
        <f t="shared" si="8"/>
        <v>11125</v>
      </c>
      <c r="AG29" s="26">
        <v>3156</v>
      </c>
      <c r="AH29" s="26">
        <v>2825</v>
      </c>
      <c r="AI29" s="26">
        <v>0</v>
      </c>
      <c r="AJ29" s="26">
        <v>0</v>
      </c>
      <c r="AK29" s="26">
        <f t="shared" si="9"/>
        <v>11884</v>
      </c>
      <c r="AL29" s="26">
        <f t="shared" si="10"/>
        <v>8300</v>
      </c>
      <c r="AM29" s="26">
        <v>0</v>
      </c>
      <c r="AN29" s="26">
        <v>0</v>
      </c>
    </row>
    <row r="30" spans="1:40" ht="15" customHeight="1">
      <c r="A30" s="31">
        <v>19</v>
      </c>
      <c r="B30" s="33" t="s">
        <v>19</v>
      </c>
      <c r="C30" s="26">
        <v>16034</v>
      </c>
      <c r="D30" s="26">
        <v>20994</v>
      </c>
      <c r="E30" s="26">
        <v>0</v>
      </c>
      <c r="F30" s="26">
        <v>0</v>
      </c>
      <c r="G30" s="26">
        <f t="shared" si="15"/>
        <v>16034</v>
      </c>
      <c r="H30" s="26">
        <f t="shared" si="16"/>
        <v>20994</v>
      </c>
      <c r="I30" s="26">
        <v>3774</v>
      </c>
      <c r="J30" s="26"/>
      <c r="K30" s="26">
        <f t="shared" si="2"/>
        <v>12260</v>
      </c>
      <c r="L30" s="26">
        <f t="shared" si="3"/>
        <v>20994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6487</v>
      </c>
      <c r="V30" s="26">
        <v>8352</v>
      </c>
      <c r="W30" s="26">
        <f t="shared" si="4"/>
        <v>5773</v>
      </c>
      <c r="X30" s="26">
        <f t="shared" si="5"/>
        <v>12642</v>
      </c>
      <c r="Y30" s="26">
        <v>12</v>
      </c>
      <c r="Z30" s="26"/>
      <c r="AA30" s="26"/>
      <c r="AB30" s="26"/>
      <c r="AC30" s="26">
        <f t="shared" si="13"/>
        <v>12</v>
      </c>
      <c r="AD30" s="26">
        <f t="shared" si="14"/>
        <v>0</v>
      </c>
      <c r="AE30" s="26">
        <f t="shared" si="7"/>
        <v>5785</v>
      </c>
      <c r="AF30" s="26">
        <f t="shared" si="8"/>
        <v>12642</v>
      </c>
      <c r="AG30" s="26">
        <v>1273</v>
      </c>
      <c r="AH30" s="26">
        <v>3160</v>
      </c>
      <c r="AI30" s="26">
        <v>0</v>
      </c>
      <c r="AJ30" s="26">
        <v>0</v>
      </c>
      <c r="AK30" s="26">
        <f t="shared" si="9"/>
        <v>4512</v>
      </c>
      <c r="AL30" s="26">
        <f t="shared" si="10"/>
        <v>9482</v>
      </c>
      <c r="AM30" s="26">
        <v>0</v>
      </c>
      <c r="AN30" s="26">
        <v>0</v>
      </c>
    </row>
    <row r="31" spans="1:40" ht="15" customHeight="1">
      <c r="A31" s="31">
        <v>20</v>
      </c>
      <c r="B31" s="33" t="s">
        <v>20</v>
      </c>
      <c r="C31" s="26">
        <v>698476</v>
      </c>
      <c r="D31" s="26">
        <v>895950</v>
      </c>
      <c r="E31" s="26">
        <v>61</v>
      </c>
      <c r="F31" s="26">
        <v>2144</v>
      </c>
      <c r="G31" s="26">
        <f t="shared" si="15"/>
        <v>698415</v>
      </c>
      <c r="H31" s="26">
        <f t="shared" si="16"/>
        <v>893806</v>
      </c>
      <c r="I31" s="26">
        <v>660886</v>
      </c>
      <c r="J31" s="26">
        <v>848852</v>
      </c>
      <c r="K31" s="26">
        <f t="shared" si="2"/>
        <v>37529</v>
      </c>
      <c r="L31" s="26">
        <f t="shared" si="3"/>
        <v>44954</v>
      </c>
      <c r="M31" s="26">
        <v>22365</v>
      </c>
      <c r="N31" s="26">
        <v>29836</v>
      </c>
      <c r="O31" s="26">
        <v>8151</v>
      </c>
      <c r="P31" s="26">
        <v>997</v>
      </c>
      <c r="Q31" s="26"/>
      <c r="R31" s="26"/>
      <c r="S31" s="26">
        <v>0</v>
      </c>
      <c r="T31" s="26">
        <v>48</v>
      </c>
      <c r="U31" s="26">
        <v>37077</v>
      </c>
      <c r="V31" s="26">
        <v>36275</v>
      </c>
      <c r="W31" s="26">
        <f t="shared" si="4"/>
        <v>14666</v>
      </c>
      <c r="X31" s="26">
        <f t="shared" si="5"/>
        <v>37470</v>
      </c>
      <c r="Y31" s="26">
        <v>2587</v>
      </c>
      <c r="Z31" s="26">
        <v>2707</v>
      </c>
      <c r="AA31" s="26">
        <v>1222</v>
      </c>
      <c r="AB31" s="26">
        <v>12535</v>
      </c>
      <c r="AC31" s="26">
        <f t="shared" si="13"/>
        <v>1365</v>
      </c>
      <c r="AD31" s="26">
        <f t="shared" si="14"/>
        <v>-9828</v>
      </c>
      <c r="AE31" s="26">
        <f t="shared" si="7"/>
        <v>16031</v>
      </c>
      <c r="AF31" s="26">
        <f t="shared" si="8"/>
        <v>27642</v>
      </c>
      <c r="AG31" s="26">
        <v>0</v>
      </c>
      <c r="AH31" s="26">
        <v>6909</v>
      </c>
      <c r="AI31" s="26">
        <v>0</v>
      </c>
      <c r="AJ31" s="26">
        <v>0</v>
      </c>
      <c r="AK31" s="26">
        <f t="shared" si="9"/>
        <v>16031</v>
      </c>
      <c r="AL31" s="26">
        <f t="shared" si="10"/>
        <v>20733</v>
      </c>
      <c r="AM31" s="26">
        <v>0</v>
      </c>
      <c r="AN31" s="26">
        <v>0</v>
      </c>
    </row>
    <row r="32" spans="1:40" s="13" customFormat="1" ht="15" customHeight="1">
      <c r="A32" s="34">
        <v>21</v>
      </c>
      <c r="B32" s="35" t="s">
        <v>100</v>
      </c>
      <c r="C32" s="36">
        <v>166929</v>
      </c>
      <c r="D32" s="36">
        <v>161809</v>
      </c>
      <c r="E32" s="36">
        <v>36931</v>
      </c>
      <c r="F32" s="36">
        <v>31483</v>
      </c>
      <c r="G32" s="36">
        <f t="shared" si="15"/>
        <v>129998</v>
      </c>
      <c r="H32" s="36">
        <f t="shared" si="16"/>
        <v>130326</v>
      </c>
      <c r="I32" s="36">
        <v>114767</v>
      </c>
      <c r="J32" s="36">
        <v>116274</v>
      </c>
      <c r="K32" s="36">
        <f t="shared" si="2"/>
        <v>15231</v>
      </c>
      <c r="L32" s="36">
        <f t="shared" si="3"/>
        <v>14052</v>
      </c>
      <c r="M32" s="36">
        <v>7</v>
      </c>
      <c r="N32" s="36">
        <v>13</v>
      </c>
      <c r="O32" s="36">
        <v>1908</v>
      </c>
      <c r="P32" s="36">
        <v>2905</v>
      </c>
      <c r="Q32" s="36">
        <v>1908</v>
      </c>
      <c r="R32" s="36">
        <v>2905</v>
      </c>
      <c r="S32" s="36">
        <v>4554</v>
      </c>
      <c r="T32" s="36">
        <v>2721</v>
      </c>
      <c r="U32" s="36">
        <f>5673+11</f>
        <v>5684</v>
      </c>
      <c r="V32" s="36">
        <f>3277+11</f>
        <v>3288</v>
      </c>
      <c r="W32" s="36">
        <f t="shared" si="4"/>
        <v>3092</v>
      </c>
      <c r="X32" s="36">
        <f t="shared" si="5"/>
        <v>5151</v>
      </c>
      <c r="Y32" s="36">
        <v>5599</v>
      </c>
      <c r="Z32" s="36">
        <v>1650</v>
      </c>
      <c r="AA32" s="36">
        <v>3717</v>
      </c>
      <c r="AB32" s="36">
        <v>2152</v>
      </c>
      <c r="AC32" s="36">
        <f t="shared" si="13"/>
        <v>1882</v>
      </c>
      <c r="AD32" s="36">
        <f t="shared" si="14"/>
        <v>-502</v>
      </c>
      <c r="AE32" s="36">
        <f t="shared" si="7"/>
        <v>4974</v>
      </c>
      <c r="AF32" s="36">
        <f t="shared" si="8"/>
        <v>4649</v>
      </c>
      <c r="AG32" s="36">
        <v>1097</v>
      </c>
      <c r="AH32" s="36">
        <v>352</v>
      </c>
      <c r="AI32" s="26">
        <v>0</v>
      </c>
      <c r="AJ32" s="26">
        <v>0</v>
      </c>
      <c r="AK32" s="36">
        <f t="shared" si="9"/>
        <v>3877</v>
      </c>
      <c r="AL32" s="36">
        <f t="shared" si="10"/>
        <v>4297</v>
      </c>
      <c r="AM32" s="26">
        <v>0</v>
      </c>
      <c r="AN32" s="26">
        <v>0</v>
      </c>
    </row>
    <row r="33" spans="1:40" ht="15" customHeight="1" hidden="1">
      <c r="A33" s="31">
        <v>22</v>
      </c>
      <c r="B33" s="33" t="s">
        <v>21</v>
      </c>
      <c r="C33" s="26"/>
      <c r="D33" s="26"/>
      <c r="E33" s="26"/>
      <c r="F33" s="26"/>
      <c r="G33" s="26">
        <f t="shared" si="15"/>
        <v>0</v>
      </c>
      <c r="H33" s="26">
        <f t="shared" si="16"/>
        <v>0</v>
      </c>
      <c r="I33" s="26"/>
      <c r="J33" s="26"/>
      <c r="K33" s="26">
        <f t="shared" si="2"/>
        <v>0</v>
      </c>
      <c r="L33" s="26">
        <f t="shared" si="3"/>
        <v>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f t="shared" si="4"/>
        <v>0</v>
      </c>
      <c r="X33" s="26">
        <f t="shared" si="5"/>
        <v>0</v>
      </c>
      <c r="Y33" s="26"/>
      <c r="Z33" s="26"/>
      <c r="AA33" s="26"/>
      <c r="AB33" s="26"/>
      <c r="AC33" s="26">
        <f t="shared" si="13"/>
        <v>0</v>
      </c>
      <c r="AD33" s="26">
        <f t="shared" si="14"/>
        <v>0</v>
      </c>
      <c r="AE33" s="26">
        <f t="shared" si="7"/>
        <v>0</v>
      </c>
      <c r="AF33" s="26">
        <f t="shared" si="8"/>
        <v>0</v>
      </c>
      <c r="AG33" s="26"/>
      <c r="AH33" s="26"/>
      <c r="AI33" s="26"/>
      <c r="AJ33" s="26">
        <v>0</v>
      </c>
      <c r="AK33" s="26">
        <f t="shared" si="9"/>
        <v>0</v>
      </c>
      <c r="AL33" s="26">
        <f t="shared" si="10"/>
        <v>0</v>
      </c>
      <c r="AM33" s="26">
        <v>0</v>
      </c>
      <c r="AN33" s="26">
        <v>0</v>
      </c>
    </row>
    <row r="34" spans="1:40" ht="15" customHeight="1">
      <c r="A34" s="31">
        <v>22</v>
      </c>
      <c r="B34" s="33" t="s">
        <v>22</v>
      </c>
      <c r="C34" s="26">
        <v>102382</v>
      </c>
      <c r="D34" s="26">
        <v>89816</v>
      </c>
      <c r="E34" s="26">
        <v>0</v>
      </c>
      <c r="F34" s="26">
        <v>0</v>
      </c>
      <c r="G34" s="26">
        <f t="shared" si="15"/>
        <v>102382</v>
      </c>
      <c r="H34" s="26">
        <f t="shared" si="16"/>
        <v>89816</v>
      </c>
      <c r="I34" s="26">
        <v>100875</v>
      </c>
      <c r="J34" s="26">
        <v>88115</v>
      </c>
      <c r="K34" s="26">
        <f t="shared" si="2"/>
        <v>1507</v>
      </c>
      <c r="L34" s="26">
        <f t="shared" si="3"/>
        <v>1701</v>
      </c>
      <c r="M34" s="26">
        <v>270</v>
      </c>
      <c r="N34" s="26">
        <v>261</v>
      </c>
      <c r="O34" s="26">
        <v>788</v>
      </c>
      <c r="P34" s="26">
        <v>1042</v>
      </c>
      <c r="Q34" s="26">
        <v>749</v>
      </c>
      <c r="R34" s="26">
        <v>1012</v>
      </c>
      <c r="S34" s="26">
        <v>257</v>
      </c>
      <c r="T34" s="26"/>
      <c r="U34" s="26">
        <v>19707</v>
      </c>
      <c r="V34" s="26">
        <v>16941</v>
      </c>
      <c r="W34" s="26">
        <f t="shared" si="4"/>
        <v>-18975</v>
      </c>
      <c r="X34" s="26">
        <f t="shared" si="5"/>
        <v>-16021</v>
      </c>
      <c r="Y34" s="26">
        <v>1466</v>
      </c>
      <c r="Z34" s="26">
        <v>8067</v>
      </c>
      <c r="AA34" s="26">
        <v>165</v>
      </c>
      <c r="AB34" s="26">
        <v>530</v>
      </c>
      <c r="AC34" s="26">
        <f t="shared" si="13"/>
        <v>1301</v>
      </c>
      <c r="AD34" s="26">
        <f t="shared" si="14"/>
        <v>7537</v>
      </c>
      <c r="AE34" s="26">
        <f t="shared" si="7"/>
        <v>-17674</v>
      </c>
      <c r="AF34" s="26">
        <f t="shared" si="8"/>
        <v>-8484</v>
      </c>
      <c r="AG34" s="26">
        <v>519</v>
      </c>
      <c r="AH34" s="26">
        <v>665</v>
      </c>
      <c r="AI34" s="26">
        <v>126</v>
      </c>
      <c r="AJ34" s="26">
        <v>0</v>
      </c>
      <c r="AK34" s="26">
        <f t="shared" si="9"/>
        <v>-18319</v>
      </c>
      <c r="AL34" s="26">
        <f t="shared" si="10"/>
        <v>-9149</v>
      </c>
      <c r="AM34" s="26">
        <v>0</v>
      </c>
      <c r="AN34" s="26">
        <v>0</v>
      </c>
    </row>
    <row r="35" spans="1:40" ht="15" customHeight="1">
      <c r="A35" s="31">
        <v>23</v>
      </c>
      <c r="B35" s="33" t="s">
        <v>101</v>
      </c>
      <c r="C35" s="26">
        <v>34845</v>
      </c>
      <c r="D35" s="26">
        <v>29419</v>
      </c>
      <c r="E35" s="26">
        <v>0</v>
      </c>
      <c r="F35" s="26">
        <v>0</v>
      </c>
      <c r="G35" s="26">
        <f t="shared" si="15"/>
        <v>34845</v>
      </c>
      <c r="H35" s="26">
        <f t="shared" si="16"/>
        <v>29419</v>
      </c>
      <c r="I35" s="26">
        <v>35231</v>
      </c>
      <c r="J35" s="26">
        <v>31291</v>
      </c>
      <c r="K35" s="26">
        <f t="shared" si="2"/>
        <v>-386</v>
      </c>
      <c r="L35" s="26">
        <f t="shared" si="3"/>
        <v>-1872</v>
      </c>
      <c r="M35" s="26">
        <v>38</v>
      </c>
      <c r="N35" s="26">
        <v>29</v>
      </c>
      <c r="O35" s="26">
        <v>1775</v>
      </c>
      <c r="P35" s="26">
        <v>1831</v>
      </c>
      <c r="Q35" s="26">
        <v>1381</v>
      </c>
      <c r="R35" s="26">
        <v>1203</v>
      </c>
      <c r="S35" s="26">
        <v>1057</v>
      </c>
      <c r="T35" s="26">
        <v>875</v>
      </c>
      <c r="U35" s="26">
        <v>4202</v>
      </c>
      <c r="V35" s="26">
        <v>3188</v>
      </c>
      <c r="W35" s="26">
        <f t="shared" si="4"/>
        <v>-7382</v>
      </c>
      <c r="X35" s="26">
        <f t="shared" si="5"/>
        <v>-7737</v>
      </c>
      <c r="Y35" s="26">
        <v>9</v>
      </c>
      <c r="Z35" s="26">
        <v>241</v>
      </c>
      <c r="AA35" s="26">
        <v>173</v>
      </c>
      <c r="AB35" s="26">
        <v>191</v>
      </c>
      <c r="AC35" s="26">
        <f t="shared" si="13"/>
        <v>-164</v>
      </c>
      <c r="AD35" s="26">
        <f t="shared" si="14"/>
        <v>50</v>
      </c>
      <c r="AE35" s="26">
        <f t="shared" si="7"/>
        <v>-7546</v>
      </c>
      <c r="AF35" s="26">
        <f t="shared" si="8"/>
        <v>-7687</v>
      </c>
      <c r="AG35" s="26"/>
      <c r="AH35" s="26"/>
      <c r="AI35" s="26">
        <v>0</v>
      </c>
      <c r="AJ35" s="26">
        <v>0</v>
      </c>
      <c r="AK35" s="26">
        <f t="shared" si="9"/>
        <v>-7546</v>
      </c>
      <c r="AL35" s="26">
        <f t="shared" si="10"/>
        <v>-7687</v>
      </c>
      <c r="AM35" s="26">
        <v>0</v>
      </c>
      <c r="AN35" s="26">
        <v>0</v>
      </c>
    </row>
    <row r="36" spans="1:40" ht="15" customHeight="1">
      <c r="A36" s="31">
        <v>24</v>
      </c>
      <c r="B36" s="33" t="s">
        <v>23</v>
      </c>
      <c r="C36" s="26">
        <v>179904</v>
      </c>
      <c r="D36" s="26">
        <v>168639</v>
      </c>
      <c r="E36" s="26">
        <v>0</v>
      </c>
      <c r="F36" s="26">
        <v>0</v>
      </c>
      <c r="G36" s="26">
        <f t="shared" si="15"/>
        <v>179904</v>
      </c>
      <c r="H36" s="26">
        <f t="shared" si="16"/>
        <v>168639</v>
      </c>
      <c r="I36" s="26">
        <v>154398</v>
      </c>
      <c r="J36" s="26">
        <v>147094</v>
      </c>
      <c r="K36" s="26">
        <f t="shared" si="2"/>
        <v>25506</v>
      </c>
      <c r="L36" s="26">
        <f t="shared" si="3"/>
        <v>21545</v>
      </c>
      <c r="M36" s="26">
        <v>3191</v>
      </c>
      <c r="N36" s="26">
        <v>2164</v>
      </c>
      <c r="O36" s="26">
        <v>1223</v>
      </c>
      <c r="P36" s="26">
        <v>1115</v>
      </c>
      <c r="Q36" s="26">
        <v>1223</v>
      </c>
      <c r="R36" s="26">
        <v>1115</v>
      </c>
      <c r="S36" s="26">
        <v>2607</v>
      </c>
      <c r="T36" s="26">
        <v>2240</v>
      </c>
      <c r="U36" s="26">
        <v>5473</v>
      </c>
      <c r="V36" s="26">
        <v>5080</v>
      </c>
      <c r="W36" s="26">
        <f t="shared" si="4"/>
        <v>19394</v>
      </c>
      <c r="X36" s="26">
        <f t="shared" si="5"/>
        <v>15274</v>
      </c>
      <c r="Y36" s="26">
        <v>457</v>
      </c>
      <c r="Z36" s="26">
        <v>2602</v>
      </c>
      <c r="AA36" s="26">
        <v>80</v>
      </c>
      <c r="AB36" s="26">
        <v>45</v>
      </c>
      <c r="AC36" s="26">
        <f t="shared" si="13"/>
        <v>377</v>
      </c>
      <c r="AD36" s="26">
        <f t="shared" si="14"/>
        <v>2557</v>
      </c>
      <c r="AE36" s="26">
        <f t="shared" si="7"/>
        <v>19771</v>
      </c>
      <c r="AF36" s="26">
        <f t="shared" si="8"/>
        <v>17831</v>
      </c>
      <c r="AG36" s="26">
        <v>4353</v>
      </c>
      <c r="AH36" s="26">
        <v>4917</v>
      </c>
      <c r="AI36" s="26">
        <v>0</v>
      </c>
      <c r="AJ36" s="26">
        <v>0</v>
      </c>
      <c r="AK36" s="26">
        <f t="shared" si="9"/>
        <v>15418</v>
      </c>
      <c r="AL36" s="26">
        <f t="shared" si="10"/>
        <v>12914</v>
      </c>
      <c r="AM36" s="26">
        <v>0</v>
      </c>
      <c r="AN36" s="26">
        <v>0</v>
      </c>
    </row>
    <row r="37" spans="1:40" ht="15" customHeight="1">
      <c r="A37" s="31">
        <v>25</v>
      </c>
      <c r="B37" s="37" t="s">
        <v>24</v>
      </c>
      <c r="C37" s="26">
        <v>183307</v>
      </c>
      <c r="D37" s="26">
        <v>163904</v>
      </c>
      <c r="E37" s="26">
        <v>0</v>
      </c>
      <c r="F37" s="26">
        <v>0</v>
      </c>
      <c r="G37" s="26">
        <f t="shared" si="15"/>
        <v>183307</v>
      </c>
      <c r="H37" s="26">
        <f t="shared" si="16"/>
        <v>163904</v>
      </c>
      <c r="I37" s="26">
        <v>164673</v>
      </c>
      <c r="J37" s="26">
        <v>146300</v>
      </c>
      <c r="K37" s="26">
        <f t="shared" si="2"/>
        <v>18634</v>
      </c>
      <c r="L37" s="26">
        <f t="shared" si="3"/>
        <v>17604</v>
      </c>
      <c r="M37" s="26">
        <v>164</v>
      </c>
      <c r="N37" s="26">
        <v>246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8492</v>
      </c>
      <c r="V37" s="26">
        <v>7614</v>
      </c>
      <c r="W37" s="26">
        <f t="shared" si="4"/>
        <v>10306</v>
      </c>
      <c r="X37" s="26">
        <f t="shared" si="5"/>
        <v>10236</v>
      </c>
      <c r="Y37" s="26">
        <v>12667</v>
      </c>
      <c r="Z37" s="26">
        <v>13102</v>
      </c>
      <c r="AA37" s="26">
        <v>11278</v>
      </c>
      <c r="AB37" s="26">
        <v>13013</v>
      </c>
      <c r="AC37" s="26">
        <f t="shared" si="13"/>
        <v>1389</v>
      </c>
      <c r="AD37" s="26">
        <f t="shared" si="14"/>
        <v>89</v>
      </c>
      <c r="AE37" s="26">
        <f t="shared" si="7"/>
        <v>11695</v>
      </c>
      <c r="AF37" s="26">
        <f t="shared" si="8"/>
        <v>10325</v>
      </c>
      <c r="AG37" s="26">
        <v>2573</v>
      </c>
      <c r="AH37" s="26">
        <v>2581</v>
      </c>
      <c r="AI37" s="26">
        <v>0</v>
      </c>
      <c r="AJ37" s="26">
        <v>0</v>
      </c>
      <c r="AK37" s="26">
        <f t="shared" si="9"/>
        <v>9122</v>
      </c>
      <c r="AL37" s="26">
        <f t="shared" si="10"/>
        <v>7744</v>
      </c>
      <c r="AM37" s="26">
        <v>0</v>
      </c>
      <c r="AN37" s="26">
        <v>0</v>
      </c>
    </row>
    <row r="38" spans="1:40" s="12" customFormat="1" ht="15" customHeight="1">
      <c r="A38" s="31">
        <v>26</v>
      </c>
      <c r="B38" s="38" t="s">
        <v>25</v>
      </c>
      <c r="C38" s="26">
        <v>122138</v>
      </c>
      <c r="D38" s="26">
        <v>122233</v>
      </c>
      <c r="E38" s="26">
        <v>149</v>
      </c>
      <c r="F38" s="26">
        <v>173</v>
      </c>
      <c r="G38" s="26">
        <f t="shared" si="15"/>
        <v>121989</v>
      </c>
      <c r="H38" s="26">
        <f t="shared" si="16"/>
        <v>122060</v>
      </c>
      <c r="I38" s="26">
        <v>16209</v>
      </c>
      <c r="J38" s="26">
        <v>11396</v>
      </c>
      <c r="K38" s="26">
        <f t="shared" si="2"/>
        <v>105780</v>
      </c>
      <c r="L38" s="26">
        <f t="shared" si="3"/>
        <v>110664</v>
      </c>
      <c r="M38" s="26">
        <v>17573</v>
      </c>
      <c r="N38" s="26">
        <v>24447</v>
      </c>
      <c r="O38" s="26">
        <v>0</v>
      </c>
      <c r="P38" s="26">
        <v>252</v>
      </c>
      <c r="Q38" s="26">
        <v>0</v>
      </c>
      <c r="R38" s="26">
        <v>0</v>
      </c>
      <c r="S38" s="26">
        <v>0</v>
      </c>
      <c r="T38" s="26">
        <v>0</v>
      </c>
      <c r="U38" s="26">
        <v>88730</v>
      </c>
      <c r="V38" s="26">
        <v>92184</v>
      </c>
      <c r="W38" s="26">
        <f t="shared" si="4"/>
        <v>34623</v>
      </c>
      <c r="X38" s="26">
        <f t="shared" si="5"/>
        <v>42675</v>
      </c>
      <c r="Y38" s="26">
        <v>6152</v>
      </c>
      <c r="Z38" s="26">
        <v>22906</v>
      </c>
      <c r="AA38" s="26">
        <v>2737</v>
      </c>
      <c r="AB38" s="26">
        <v>3103</v>
      </c>
      <c r="AC38" s="26">
        <f t="shared" si="13"/>
        <v>3415</v>
      </c>
      <c r="AD38" s="26">
        <f t="shared" si="14"/>
        <v>19803</v>
      </c>
      <c r="AE38" s="26">
        <f t="shared" si="7"/>
        <v>38038</v>
      </c>
      <c r="AF38" s="26">
        <f t="shared" si="8"/>
        <v>62478</v>
      </c>
      <c r="AG38" s="26">
        <v>11003</v>
      </c>
      <c r="AH38" s="26">
        <v>17934</v>
      </c>
      <c r="AI38" s="26">
        <v>0</v>
      </c>
      <c r="AJ38" s="26">
        <v>0</v>
      </c>
      <c r="AK38" s="26">
        <f t="shared" si="9"/>
        <v>27035</v>
      </c>
      <c r="AL38" s="26">
        <f t="shared" si="10"/>
        <v>44544</v>
      </c>
      <c r="AM38" s="26">
        <v>0</v>
      </c>
      <c r="AN38" s="26">
        <v>0</v>
      </c>
    </row>
    <row r="39" spans="1:40" s="7" customFormat="1" ht="15" customHeight="1">
      <c r="A39" s="31">
        <v>27</v>
      </c>
      <c r="B39" s="8" t="s">
        <v>26</v>
      </c>
      <c r="C39" s="26">
        <v>311632</v>
      </c>
      <c r="D39" s="26">
        <v>377964</v>
      </c>
      <c r="E39" s="26">
        <v>0</v>
      </c>
      <c r="F39" s="26">
        <v>0</v>
      </c>
      <c r="G39" s="26">
        <f t="shared" si="15"/>
        <v>311632</v>
      </c>
      <c r="H39" s="26">
        <f t="shared" si="15"/>
        <v>377964</v>
      </c>
      <c r="I39" s="26">
        <v>263429</v>
      </c>
      <c r="J39" s="26">
        <v>333407</v>
      </c>
      <c r="K39" s="26">
        <f t="shared" si="2"/>
        <v>48203</v>
      </c>
      <c r="L39" s="26">
        <f aca="true" t="shared" si="18" ref="L39:L45">H39-J39</f>
        <v>44557</v>
      </c>
      <c r="M39" s="26">
        <v>9810</v>
      </c>
      <c r="N39" s="26">
        <v>11310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23138</v>
      </c>
      <c r="V39" s="26">
        <v>19280</v>
      </c>
      <c r="W39" s="26">
        <f t="shared" si="4"/>
        <v>34875</v>
      </c>
      <c r="X39" s="26">
        <f aca="true" t="shared" si="19" ref="X39:X49">L39+(N39-P39)-(T39+V39)</f>
        <v>36587</v>
      </c>
      <c r="Y39" s="26">
        <v>1214</v>
      </c>
      <c r="Z39" s="26">
        <v>2459</v>
      </c>
      <c r="AA39" s="26">
        <v>702</v>
      </c>
      <c r="AB39" s="26">
        <v>450</v>
      </c>
      <c r="AC39" s="26">
        <f t="shared" si="13"/>
        <v>512</v>
      </c>
      <c r="AD39" s="26">
        <f t="shared" si="14"/>
        <v>2009</v>
      </c>
      <c r="AE39" s="26">
        <f t="shared" si="7"/>
        <v>35387</v>
      </c>
      <c r="AF39" s="26">
        <f>X39+AD39</f>
        <v>38596</v>
      </c>
      <c r="AG39" s="26">
        <v>6401</v>
      </c>
      <c r="AH39" s="26">
        <v>9649</v>
      </c>
      <c r="AI39" s="26">
        <v>0</v>
      </c>
      <c r="AJ39" s="26">
        <v>0</v>
      </c>
      <c r="AK39" s="26">
        <f t="shared" si="9"/>
        <v>28986</v>
      </c>
      <c r="AL39" s="26">
        <f aca="true" t="shared" si="20" ref="AL39:AL45">AF39-AH39-AJ39</f>
        <v>28947</v>
      </c>
      <c r="AM39" s="26">
        <v>0</v>
      </c>
      <c r="AN39" s="26">
        <v>0</v>
      </c>
    </row>
    <row r="40" spans="1:40" s="7" customFormat="1" ht="15">
      <c r="A40" s="31">
        <v>28</v>
      </c>
      <c r="B40" s="8" t="s">
        <v>97</v>
      </c>
      <c r="C40" s="26">
        <v>336073</v>
      </c>
      <c r="D40" s="26">
        <v>1468876</v>
      </c>
      <c r="E40" s="26">
        <v>0</v>
      </c>
      <c r="F40" s="26">
        <v>0</v>
      </c>
      <c r="G40" s="26">
        <f t="shared" si="15"/>
        <v>336073</v>
      </c>
      <c r="H40" s="26">
        <f t="shared" si="15"/>
        <v>1468876</v>
      </c>
      <c r="I40" s="26">
        <v>193957</v>
      </c>
      <c r="J40" s="26">
        <v>1384460</v>
      </c>
      <c r="K40" s="26">
        <f t="shared" si="2"/>
        <v>142116</v>
      </c>
      <c r="L40" s="26">
        <f t="shared" si="18"/>
        <v>84416</v>
      </c>
      <c r="M40" s="26">
        <v>283</v>
      </c>
      <c r="N40" s="26">
        <v>616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43663</v>
      </c>
      <c r="V40" s="26">
        <v>23603</v>
      </c>
      <c r="W40" s="26">
        <f t="shared" si="4"/>
        <v>98736</v>
      </c>
      <c r="X40" s="26">
        <f t="shared" si="19"/>
        <v>61429</v>
      </c>
      <c r="Y40" s="26">
        <v>3198</v>
      </c>
      <c r="Z40" s="26">
        <v>12268</v>
      </c>
      <c r="AA40" s="26">
        <v>7418</v>
      </c>
      <c r="AB40" s="39">
        <v>3016</v>
      </c>
      <c r="AC40" s="26">
        <f t="shared" si="13"/>
        <v>-4220</v>
      </c>
      <c r="AD40" s="26">
        <f t="shared" si="14"/>
        <v>9252</v>
      </c>
      <c r="AE40" s="26">
        <f t="shared" si="7"/>
        <v>94516</v>
      </c>
      <c r="AF40" s="26">
        <f>X40+AD40</f>
        <v>70681</v>
      </c>
      <c r="AG40" s="26">
        <v>22207</v>
      </c>
      <c r="AH40" s="26">
        <v>17670</v>
      </c>
      <c r="AI40" s="26">
        <v>0</v>
      </c>
      <c r="AJ40" s="26">
        <v>0</v>
      </c>
      <c r="AK40" s="26">
        <f t="shared" si="9"/>
        <v>72309</v>
      </c>
      <c r="AL40" s="26">
        <f t="shared" si="20"/>
        <v>53011</v>
      </c>
      <c r="AM40" s="26">
        <v>0</v>
      </c>
      <c r="AN40" s="26">
        <v>0</v>
      </c>
    </row>
    <row r="41" spans="1:40" s="7" customFormat="1" ht="15" customHeight="1">
      <c r="A41" s="31">
        <v>29</v>
      </c>
      <c r="B41" s="8" t="s">
        <v>27</v>
      </c>
      <c r="C41" s="26">
        <v>139443</v>
      </c>
      <c r="D41" s="26">
        <v>224264</v>
      </c>
      <c r="E41" s="26">
        <v>0</v>
      </c>
      <c r="F41" s="26">
        <v>0</v>
      </c>
      <c r="G41" s="26">
        <f t="shared" si="15"/>
        <v>139443</v>
      </c>
      <c r="H41" s="26">
        <f t="shared" si="15"/>
        <v>224264</v>
      </c>
      <c r="I41" s="26">
        <v>124206</v>
      </c>
      <c r="J41" s="26">
        <v>191821</v>
      </c>
      <c r="K41" s="26">
        <f t="shared" si="2"/>
        <v>15237</v>
      </c>
      <c r="L41" s="26">
        <f t="shared" si="18"/>
        <v>32443</v>
      </c>
      <c r="M41" s="26">
        <v>1357</v>
      </c>
      <c r="N41" s="26">
        <v>465</v>
      </c>
      <c r="O41" s="26">
        <v>2293</v>
      </c>
      <c r="P41" s="26">
        <v>2874</v>
      </c>
      <c r="Q41" s="26">
        <v>2293</v>
      </c>
      <c r="R41" s="26">
        <v>2874</v>
      </c>
      <c r="S41" s="26">
        <v>333</v>
      </c>
      <c r="T41" s="26">
        <v>7238</v>
      </c>
      <c r="U41" s="26">
        <v>12236</v>
      </c>
      <c r="V41" s="26">
        <v>12207</v>
      </c>
      <c r="W41" s="26">
        <f t="shared" si="4"/>
        <v>1732</v>
      </c>
      <c r="X41" s="26">
        <f t="shared" si="19"/>
        <v>10589</v>
      </c>
      <c r="Y41" s="26">
        <v>6229</v>
      </c>
      <c r="Z41" s="26">
        <v>221</v>
      </c>
      <c r="AA41" s="26">
        <v>777</v>
      </c>
      <c r="AB41" s="26">
        <v>7302</v>
      </c>
      <c r="AC41" s="26">
        <f t="shared" si="13"/>
        <v>5452</v>
      </c>
      <c r="AD41" s="26">
        <f t="shared" si="14"/>
        <v>-7081</v>
      </c>
      <c r="AE41" s="26">
        <f t="shared" si="7"/>
        <v>7184</v>
      </c>
      <c r="AF41" s="26">
        <f>X41+AD41</f>
        <v>3508</v>
      </c>
      <c r="AG41" s="26">
        <v>1580</v>
      </c>
      <c r="AH41" s="26">
        <v>889</v>
      </c>
      <c r="AI41" s="26">
        <v>0</v>
      </c>
      <c r="AJ41" s="26">
        <v>0</v>
      </c>
      <c r="AK41" s="26">
        <f t="shared" si="9"/>
        <v>5604</v>
      </c>
      <c r="AL41" s="26">
        <f t="shared" si="20"/>
        <v>2619</v>
      </c>
      <c r="AM41" s="26">
        <v>0</v>
      </c>
      <c r="AN41" s="26">
        <v>0</v>
      </c>
    </row>
    <row r="42" spans="1:41" s="7" customFormat="1" ht="15" customHeight="1">
      <c r="A42" s="31">
        <v>30</v>
      </c>
      <c r="B42" s="8" t="s">
        <v>28</v>
      </c>
      <c r="C42" s="26">
        <v>165441</v>
      </c>
      <c r="D42" s="26">
        <v>150086</v>
      </c>
      <c r="E42" s="26">
        <v>0</v>
      </c>
      <c r="F42" s="26">
        <v>0</v>
      </c>
      <c r="G42" s="26">
        <f t="shared" si="15"/>
        <v>165441</v>
      </c>
      <c r="H42" s="26">
        <f t="shared" si="15"/>
        <v>150086</v>
      </c>
      <c r="I42" s="26">
        <v>141635</v>
      </c>
      <c r="J42" s="26">
        <v>126190</v>
      </c>
      <c r="K42" s="26">
        <f t="shared" si="2"/>
        <v>23806</v>
      </c>
      <c r="L42" s="26">
        <f t="shared" si="18"/>
        <v>23896</v>
      </c>
      <c r="M42" s="26">
        <v>1717</v>
      </c>
      <c r="N42" s="26">
        <v>1940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7765</v>
      </c>
      <c r="V42" s="26">
        <v>7475</v>
      </c>
      <c r="W42" s="26">
        <f t="shared" si="4"/>
        <v>17758</v>
      </c>
      <c r="X42" s="26">
        <f t="shared" si="19"/>
        <v>18361</v>
      </c>
      <c r="Y42" s="26">
        <v>895</v>
      </c>
      <c r="Z42" s="26">
        <v>0</v>
      </c>
      <c r="AA42" s="26">
        <v>280</v>
      </c>
      <c r="AB42" s="26">
        <v>0</v>
      </c>
      <c r="AC42" s="26">
        <f t="shared" si="13"/>
        <v>615</v>
      </c>
      <c r="AD42" s="26">
        <f t="shared" si="14"/>
        <v>0</v>
      </c>
      <c r="AE42" s="26">
        <f t="shared" si="7"/>
        <v>18373</v>
      </c>
      <c r="AF42" s="26">
        <f>X42+AD42</f>
        <v>18361</v>
      </c>
      <c r="AG42" s="26">
        <v>4098</v>
      </c>
      <c r="AH42" s="26">
        <v>4590</v>
      </c>
      <c r="AI42" s="26">
        <v>0</v>
      </c>
      <c r="AJ42" s="26">
        <v>0</v>
      </c>
      <c r="AK42" s="26">
        <f t="shared" si="9"/>
        <v>14275</v>
      </c>
      <c r="AL42" s="26">
        <f t="shared" si="20"/>
        <v>13771</v>
      </c>
      <c r="AM42" s="26">
        <v>0</v>
      </c>
      <c r="AN42" s="26">
        <v>0</v>
      </c>
      <c r="AO42" s="7" t="s">
        <v>95</v>
      </c>
    </row>
    <row r="43" spans="1:40" s="7" customFormat="1" ht="15" customHeight="1">
      <c r="A43" s="31">
        <v>31</v>
      </c>
      <c r="B43" s="8" t="s">
        <v>29</v>
      </c>
      <c r="C43" s="26">
        <v>66676</v>
      </c>
      <c r="D43" s="26">
        <v>112443</v>
      </c>
      <c r="E43" s="26">
        <v>0</v>
      </c>
      <c r="F43" s="26">
        <v>0</v>
      </c>
      <c r="G43" s="26">
        <f t="shared" si="15"/>
        <v>66676</v>
      </c>
      <c r="H43" s="26">
        <f t="shared" si="15"/>
        <v>112443</v>
      </c>
      <c r="I43" s="26">
        <v>96626</v>
      </c>
      <c r="J43" s="26">
        <v>99353</v>
      </c>
      <c r="K43" s="26">
        <f t="shared" si="2"/>
        <v>-29950</v>
      </c>
      <c r="L43" s="26">
        <f t="shared" si="18"/>
        <v>13090</v>
      </c>
      <c r="M43" s="26">
        <v>183</v>
      </c>
      <c r="N43" s="26">
        <v>194</v>
      </c>
      <c r="O43" s="26">
        <v>56</v>
      </c>
      <c r="P43" s="26">
        <v>127</v>
      </c>
      <c r="Q43" s="26">
        <v>0</v>
      </c>
      <c r="R43" s="26">
        <v>66</v>
      </c>
      <c r="S43" s="26">
        <v>0</v>
      </c>
      <c r="T43" s="26">
        <v>0</v>
      </c>
      <c r="U43" s="26">
        <v>12947</v>
      </c>
      <c r="V43" s="26">
        <v>9919</v>
      </c>
      <c r="W43" s="26">
        <f t="shared" si="4"/>
        <v>-42770</v>
      </c>
      <c r="X43" s="26">
        <f t="shared" si="19"/>
        <v>3238</v>
      </c>
      <c r="Y43" s="26">
        <v>703</v>
      </c>
      <c r="Z43" s="26">
        <v>544</v>
      </c>
      <c r="AA43" s="26">
        <v>252</v>
      </c>
      <c r="AB43" s="26">
        <v>524</v>
      </c>
      <c r="AC43" s="26">
        <f t="shared" si="13"/>
        <v>451</v>
      </c>
      <c r="AD43" s="26">
        <f t="shared" si="14"/>
        <v>20</v>
      </c>
      <c r="AE43" s="26">
        <f t="shared" si="7"/>
        <v>-42319</v>
      </c>
      <c r="AF43" s="26">
        <f>X43+AD43</f>
        <v>3258</v>
      </c>
      <c r="AG43" s="26">
        <v>0</v>
      </c>
      <c r="AH43" s="26">
        <v>6743</v>
      </c>
      <c r="AI43" s="26">
        <v>0</v>
      </c>
      <c r="AJ43" s="26">
        <v>0</v>
      </c>
      <c r="AK43" s="26">
        <f t="shared" si="9"/>
        <v>-42319</v>
      </c>
      <c r="AL43" s="26">
        <f t="shared" si="20"/>
        <v>-3485</v>
      </c>
      <c r="AM43" s="26">
        <v>0</v>
      </c>
      <c r="AN43" s="26">
        <v>0</v>
      </c>
    </row>
    <row r="44" spans="1:40" s="7" customFormat="1" ht="15" customHeight="1">
      <c r="A44" s="31">
        <v>32</v>
      </c>
      <c r="B44" s="8" t="s">
        <v>30</v>
      </c>
      <c r="C44" s="26">
        <v>333413</v>
      </c>
      <c r="D44" s="26">
        <v>345886</v>
      </c>
      <c r="E44" s="26">
        <v>1447</v>
      </c>
      <c r="F44" s="26">
        <v>1049</v>
      </c>
      <c r="G44" s="26">
        <f t="shared" si="15"/>
        <v>331966</v>
      </c>
      <c r="H44" s="26">
        <f t="shared" si="15"/>
        <v>344837</v>
      </c>
      <c r="I44" s="26">
        <v>297467</v>
      </c>
      <c r="J44" s="26">
        <v>309869</v>
      </c>
      <c r="K44" s="26">
        <f t="shared" si="2"/>
        <v>34499</v>
      </c>
      <c r="L44" s="26">
        <f t="shared" si="18"/>
        <v>34968</v>
      </c>
      <c r="M44" s="26">
        <v>3887</v>
      </c>
      <c r="N44" s="26">
        <v>7935</v>
      </c>
      <c r="O44" s="26">
        <v>137</v>
      </c>
      <c r="P44" s="26">
        <v>0</v>
      </c>
      <c r="Q44" s="26">
        <v>115</v>
      </c>
      <c r="R44" s="26">
        <v>0</v>
      </c>
      <c r="S44" s="26">
        <v>0</v>
      </c>
      <c r="T44" s="26">
        <v>0</v>
      </c>
      <c r="U44" s="26">
        <v>33739</v>
      </c>
      <c r="V44" s="26">
        <v>41646</v>
      </c>
      <c r="W44" s="26">
        <f t="shared" si="4"/>
        <v>4510</v>
      </c>
      <c r="X44" s="26">
        <f t="shared" si="19"/>
        <v>1257</v>
      </c>
      <c r="Y44" s="26">
        <v>939</v>
      </c>
      <c r="Z44" s="26">
        <v>4</v>
      </c>
      <c r="AA44" s="26">
        <v>1574</v>
      </c>
      <c r="AB44" s="26">
        <v>691</v>
      </c>
      <c r="AC44" s="26">
        <f t="shared" si="13"/>
        <v>-635</v>
      </c>
      <c r="AD44" s="26">
        <f t="shared" si="14"/>
        <v>-687</v>
      </c>
      <c r="AE44" s="26">
        <v>3875</v>
      </c>
      <c r="AF44" s="26">
        <v>570</v>
      </c>
      <c r="AG44" s="26">
        <v>1199</v>
      </c>
      <c r="AH44" s="26">
        <v>165</v>
      </c>
      <c r="AI44" s="26">
        <v>0</v>
      </c>
      <c r="AJ44" s="26">
        <v>0</v>
      </c>
      <c r="AK44" s="26">
        <f t="shared" si="9"/>
        <v>2676</v>
      </c>
      <c r="AL44" s="26">
        <f t="shared" si="20"/>
        <v>405</v>
      </c>
      <c r="AM44" s="26">
        <v>0</v>
      </c>
      <c r="AN44" s="26">
        <v>0</v>
      </c>
    </row>
    <row r="45" spans="1:41" s="7" customFormat="1" ht="15" customHeight="1">
      <c r="A45" s="31">
        <v>33</v>
      </c>
      <c r="B45" s="8" t="s">
        <v>102</v>
      </c>
      <c r="C45" s="26">
        <v>510717</v>
      </c>
      <c r="D45" s="26">
        <v>517555</v>
      </c>
      <c r="E45" s="26">
        <v>0</v>
      </c>
      <c r="F45" s="26">
        <v>0</v>
      </c>
      <c r="G45" s="26">
        <f t="shared" si="15"/>
        <v>510717</v>
      </c>
      <c r="H45" s="26">
        <f>D45-F45</f>
        <v>517555</v>
      </c>
      <c r="I45" s="26">
        <v>439119</v>
      </c>
      <c r="J45" s="26">
        <v>431972</v>
      </c>
      <c r="K45" s="26">
        <f t="shared" si="2"/>
        <v>71598</v>
      </c>
      <c r="L45" s="26">
        <f t="shared" si="18"/>
        <v>85583</v>
      </c>
      <c r="M45" s="26">
        <v>3583</v>
      </c>
      <c r="N45" s="26">
        <v>14821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52672</v>
      </c>
      <c r="V45" s="26">
        <v>64169</v>
      </c>
      <c r="W45" s="26">
        <f t="shared" si="4"/>
        <v>22509</v>
      </c>
      <c r="X45" s="26">
        <f t="shared" si="19"/>
        <v>36235</v>
      </c>
      <c r="Y45" s="26">
        <v>142</v>
      </c>
      <c r="Z45" s="26">
        <v>5</v>
      </c>
      <c r="AA45" s="26">
        <v>2383</v>
      </c>
      <c r="AB45" s="26">
        <v>5594</v>
      </c>
      <c r="AC45" s="26">
        <f t="shared" si="13"/>
        <v>-2241</v>
      </c>
      <c r="AD45" s="26">
        <f t="shared" si="14"/>
        <v>-5589</v>
      </c>
      <c r="AE45" s="26">
        <f>W45+AC45</f>
        <v>20268</v>
      </c>
      <c r="AF45" s="26">
        <f>X45+AD45</f>
        <v>30646</v>
      </c>
      <c r="AG45" s="26">
        <v>4459</v>
      </c>
      <c r="AH45" s="26">
        <v>1809</v>
      </c>
      <c r="AI45" s="26">
        <v>0</v>
      </c>
      <c r="AJ45" s="26">
        <v>0</v>
      </c>
      <c r="AK45" s="26">
        <f t="shared" si="9"/>
        <v>15809</v>
      </c>
      <c r="AL45" s="26">
        <f t="shared" si="20"/>
        <v>28837</v>
      </c>
      <c r="AM45" s="26">
        <v>0</v>
      </c>
      <c r="AN45" s="26">
        <v>0</v>
      </c>
      <c r="AO45" s="7" t="s">
        <v>96</v>
      </c>
    </row>
    <row r="46" spans="1:40" s="7" customFormat="1" ht="15" customHeight="1">
      <c r="A46" s="31">
        <v>34</v>
      </c>
      <c r="B46" s="8" t="s">
        <v>31</v>
      </c>
      <c r="C46" s="26">
        <v>147541</v>
      </c>
      <c r="D46" s="26">
        <v>152740</v>
      </c>
      <c r="E46" s="26">
        <v>0</v>
      </c>
      <c r="F46" s="26">
        <v>0</v>
      </c>
      <c r="G46" s="26">
        <f t="shared" si="15"/>
        <v>147541</v>
      </c>
      <c r="H46" s="26">
        <f t="shared" si="15"/>
        <v>152740</v>
      </c>
      <c r="I46" s="26">
        <v>126795</v>
      </c>
      <c r="J46" s="26">
        <v>130456</v>
      </c>
      <c r="K46" s="26">
        <f aca="true" t="shared" si="21" ref="K46:L49">G46-I46</f>
        <v>20746</v>
      </c>
      <c r="L46" s="26">
        <f t="shared" si="21"/>
        <v>22284</v>
      </c>
      <c r="M46" s="26">
        <v>2739</v>
      </c>
      <c r="N46" s="26">
        <v>1312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16365</v>
      </c>
      <c r="V46" s="26">
        <v>15114</v>
      </c>
      <c r="W46" s="26">
        <f t="shared" si="4"/>
        <v>7120</v>
      </c>
      <c r="X46" s="26">
        <f t="shared" si="19"/>
        <v>8482</v>
      </c>
      <c r="Y46" s="26">
        <v>733</v>
      </c>
      <c r="Z46" s="26">
        <v>335</v>
      </c>
      <c r="AA46" s="26">
        <v>174</v>
      </c>
      <c r="AB46" s="26">
        <v>114</v>
      </c>
      <c r="AC46" s="26">
        <f aca="true" t="shared" si="22" ref="AC46:AD49">Y46-AA46</f>
        <v>559</v>
      </c>
      <c r="AD46" s="26">
        <f t="shared" si="22"/>
        <v>221</v>
      </c>
      <c r="AE46" s="26">
        <f aca="true" t="shared" si="23" ref="AE46:AF49">W46+AC46</f>
        <v>7679</v>
      </c>
      <c r="AF46" s="26">
        <f t="shared" si="23"/>
        <v>8703</v>
      </c>
      <c r="AG46" s="26">
        <v>1689</v>
      </c>
      <c r="AH46" s="26">
        <v>2175</v>
      </c>
      <c r="AI46" s="26">
        <v>0</v>
      </c>
      <c r="AJ46" s="26">
        <v>-23</v>
      </c>
      <c r="AK46" s="26">
        <f aca="true" t="shared" si="24" ref="AK46:AL49">AE46-AG46-AI46</f>
        <v>5990</v>
      </c>
      <c r="AL46" s="26">
        <f t="shared" si="24"/>
        <v>6551</v>
      </c>
      <c r="AM46" s="26">
        <v>0</v>
      </c>
      <c r="AN46" s="26">
        <v>0</v>
      </c>
    </row>
    <row r="47" spans="1:40" s="7" customFormat="1" ht="15.75" customHeight="1">
      <c r="A47" s="31">
        <v>35</v>
      </c>
      <c r="B47" s="8" t="s">
        <v>32</v>
      </c>
      <c r="C47" s="26">
        <v>93853</v>
      </c>
      <c r="D47" s="26">
        <v>151444</v>
      </c>
      <c r="E47" s="26">
        <v>6815</v>
      </c>
      <c r="F47" s="26">
        <v>8282</v>
      </c>
      <c r="G47" s="26">
        <f t="shared" si="15"/>
        <v>87038</v>
      </c>
      <c r="H47" s="26">
        <f t="shared" si="15"/>
        <v>143162</v>
      </c>
      <c r="I47" s="26">
        <v>66921</v>
      </c>
      <c r="J47" s="26">
        <v>120460</v>
      </c>
      <c r="K47" s="26">
        <f t="shared" si="21"/>
        <v>20117</v>
      </c>
      <c r="L47" s="26">
        <f t="shared" si="21"/>
        <v>22702</v>
      </c>
      <c r="M47" s="26">
        <v>1620</v>
      </c>
      <c r="N47" s="26">
        <v>2671</v>
      </c>
      <c r="O47" s="26">
        <v>-73</v>
      </c>
      <c r="P47" s="26">
        <v>196</v>
      </c>
      <c r="Q47" s="26">
        <v>0</v>
      </c>
      <c r="R47" s="26">
        <v>0</v>
      </c>
      <c r="S47" s="26">
        <v>0</v>
      </c>
      <c r="T47" s="26">
        <v>0</v>
      </c>
      <c r="U47" s="26">
        <v>15575</v>
      </c>
      <c r="V47" s="26">
        <v>17932</v>
      </c>
      <c r="W47" s="26">
        <f t="shared" si="4"/>
        <v>6235</v>
      </c>
      <c r="X47" s="26">
        <f t="shared" si="19"/>
        <v>7245</v>
      </c>
      <c r="Y47" s="26">
        <v>199</v>
      </c>
      <c r="Z47" s="26">
        <v>417</v>
      </c>
      <c r="AA47" s="26">
        <v>26</v>
      </c>
      <c r="AB47" s="40">
        <v>0.897</v>
      </c>
      <c r="AC47" s="26">
        <f t="shared" si="22"/>
        <v>173</v>
      </c>
      <c r="AD47" s="26">
        <f t="shared" si="22"/>
        <v>416.103</v>
      </c>
      <c r="AE47" s="26">
        <f t="shared" si="23"/>
        <v>6408</v>
      </c>
      <c r="AF47" s="26">
        <f t="shared" si="23"/>
        <v>7661.103</v>
      </c>
      <c r="AG47" s="26">
        <v>1410</v>
      </c>
      <c r="AH47" s="26">
        <v>1853</v>
      </c>
      <c r="AI47" s="26">
        <v>0</v>
      </c>
      <c r="AJ47" s="26">
        <v>0</v>
      </c>
      <c r="AK47" s="26">
        <f t="shared" si="24"/>
        <v>4998</v>
      </c>
      <c r="AL47" s="26">
        <f t="shared" si="24"/>
        <v>5808.103</v>
      </c>
      <c r="AM47" s="26">
        <v>0</v>
      </c>
      <c r="AN47" s="26">
        <v>0</v>
      </c>
    </row>
    <row r="48" spans="1:40" s="7" customFormat="1" ht="15" customHeight="1">
      <c r="A48" s="31">
        <v>36</v>
      </c>
      <c r="B48" s="8" t="s">
        <v>33</v>
      </c>
      <c r="C48" s="26">
        <v>85921</v>
      </c>
      <c r="D48" s="26">
        <f>154996-61420</f>
        <v>93576</v>
      </c>
      <c r="E48" s="26">
        <v>0</v>
      </c>
      <c r="F48" s="26">
        <v>0</v>
      </c>
      <c r="G48" s="26">
        <f t="shared" si="15"/>
        <v>85921</v>
      </c>
      <c r="H48" s="26">
        <f t="shared" si="15"/>
        <v>93576</v>
      </c>
      <c r="I48" s="26">
        <f>159018-87967</f>
        <v>71051</v>
      </c>
      <c r="J48" s="41">
        <f>133547-61420</f>
        <v>72127</v>
      </c>
      <c r="K48" s="26">
        <f t="shared" si="21"/>
        <v>14870</v>
      </c>
      <c r="L48" s="26">
        <f>H48-J48</f>
        <v>21449</v>
      </c>
      <c r="M48" s="26">
        <v>613</v>
      </c>
      <c r="N48" s="26">
        <v>881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6743</v>
      </c>
      <c r="V48" s="26">
        <v>11747</v>
      </c>
      <c r="W48" s="26">
        <f t="shared" si="4"/>
        <v>8740</v>
      </c>
      <c r="X48" s="26">
        <f t="shared" si="19"/>
        <v>10583</v>
      </c>
      <c r="Y48" s="26">
        <v>129</v>
      </c>
      <c r="Z48" s="26">
        <v>118</v>
      </c>
      <c r="AA48" s="26">
        <v>1</v>
      </c>
      <c r="AB48" s="26">
        <v>6</v>
      </c>
      <c r="AC48" s="26">
        <f t="shared" si="22"/>
        <v>128</v>
      </c>
      <c r="AD48" s="26">
        <f t="shared" si="22"/>
        <v>112</v>
      </c>
      <c r="AE48" s="26">
        <f t="shared" si="23"/>
        <v>8868</v>
      </c>
      <c r="AF48" s="26">
        <f t="shared" si="23"/>
        <v>10695</v>
      </c>
      <c r="AG48" s="26">
        <v>1951</v>
      </c>
      <c r="AH48" s="26">
        <v>2674</v>
      </c>
      <c r="AI48" s="26">
        <v>0</v>
      </c>
      <c r="AJ48" s="26">
        <v>0</v>
      </c>
      <c r="AK48" s="26">
        <f t="shared" si="24"/>
        <v>6917</v>
      </c>
      <c r="AL48" s="26">
        <f t="shared" si="24"/>
        <v>8021</v>
      </c>
      <c r="AM48" s="26">
        <v>0</v>
      </c>
      <c r="AN48" s="26">
        <v>0</v>
      </c>
    </row>
    <row r="49" spans="1:40" s="7" customFormat="1" ht="15" customHeight="1">
      <c r="A49" s="31">
        <v>37</v>
      </c>
      <c r="B49" s="8" t="s">
        <v>34</v>
      </c>
      <c r="C49" s="26">
        <v>150698</v>
      </c>
      <c r="D49" s="26">
        <v>149653</v>
      </c>
      <c r="E49" s="26">
        <v>0</v>
      </c>
      <c r="F49" s="26">
        <v>0</v>
      </c>
      <c r="G49" s="26">
        <f t="shared" si="15"/>
        <v>150698</v>
      </c>
      <c r="H49" s="26">
        <f t="shared" si="15"/>
        <v>149653</v>
      </c>
      <c r="I49" s="26">
        <v>137213</v>
      </c>
      <c r="J49" s="26">
        <v>136196</v>
      </c>
      <c r="K49" s="26">
        <f t="shared" si="21"/>
        <v>13485</v>
      </c>
      <c r="L49" s="26">
        <v>13456</v>
      </c>
      <c r="M49" s="26">
        <v>3578</v>
      </c>
      <c r="N49" s="26">
        <v>3518</v>
      </c>
      <c r="O49" s="26">
        <v>952</v>
      </c>
      <c r="P49" s="26">
        <v>486</v>
      </c>
      <c r="Q49" s="26">
        <v>199</v>
      </c>
      <c r="R49" s="26">
        <v>226</v>
      </c>
      <c r="S49" s="26">
        <v>0</v>
      </c>
      <c r="T49" s="26">
        <v>0</v>
      </c>
      <c r="U49" s="26">
        <v>7525</v>
      </c>
      <c r="V49" s="26">
        <v>8053</v>
      </c>
      <c r="W49" s="26">
        <f t="shared" si="4"/>
        <v>8586</v>
      </c>
      <c r="X49" s="26">
        <f t="shared" si="19"/>
        <v>8435</v>
      </c>
      <c r="Y49" s="26">
        <v>225</v>
      </c>
      <c r="Z49" s="26">
        <v>33</v>
      </c>
      <c r="AA49" s="26">
        <v>207</v>
      </c>
      <c r="AB49" s="26">
        <v>99</v>
      </c>
      <c r="AC49" s="26">
        <f t="shared" si="22"/>
        <v>18</v>
      </c>
      <c r="AD49" s="26">
        <f t="shared" si="22"/>
        <v>-66</v>
      </c>
      <c r="AE49" s="26">
        <f t="shared" si="23"/>
        <v>8604</v>
      </c>
      <c r="AF49" s="26">
        <f t="shared" si="23"/>
        <v>8369</v>
      </c>
      <c r="AG49" s="26">
        <v>1893</v>
      </c>
      <c r="AH49" s="26">
        <v>2092</v>
      </c>
      <c r="AI49" s="26">
        <v>0</v>
      </c>
      <c r="AJ49" s="26">
        <v>0</v>
      </c>
      <c r="AK49" s="26">
        <f t="shared" si="24"/>
        <v>6711</v>
      </c>
      <c r="AL49" s="26">
        <f t="shared" si="24"/>
        <v>6277</v>
      </c>
      <c r="AM49" s="26">
        <v>0</v>
      </c>
      <c r="AN49" s="26">
        <v>0</v>
      </c>
    </row>
    <row r="50" spans="1:40" s="7" customFormat="1" ht="15" customHeight="1">
      <c r="A50" s="31">
        <v>38</v>
      </c>
      <c r="B50" s="8" t="s">
        <v>35</v>
      </c>
      <c r="C50" s="26">
        <v>139104</v>
      </c>
      <c r="D50" s="26">
        <v>123641</v>
      </c>
      <c r="E50" s="26">
        <v>2916</v>
      </c>
      <c r="F50" s="26">
        <v>1122</v>
      </c>
      <c r="G50" s="26">
        <f t="shared" si="15"/>
        <v>136188</v>
      </c>
      <c r="H50" s="26">
        <f>D50-F50</f>
        <v>122519</v>
      </c>
      <c r="I50" s="26">
        <v>104938</v>
      </c>
      <c r="J50" s="26">
        <v>100207</v>
      </c>
      <c r="K50" s="26">
        <f>G50-I50</f>
        <v>31250</v>
      </c>
      <c r="L50" s="26">
        <f>H50-J50</f>
        <v>22312</v>
      </c>
      <c r="M50" s="26">
        <v>275</v>
      </c>
      <c r="N50" s="26">
        <v>191</v>
      </c>
      <c r="O50" s="26">
        <v>2958</v>
      </c>
      <c r="P50" s="26">
        <v>0</v>
      </c>
      <c r="Q50" s="26">
        <v>2958</v>
      </c>
      <c r="R50" s="26">
        <v>0</v>
      </c>
      <c r="S50" s="26">
        <v>0</v>
      </c>
      <c r="T50" s="26">
        <v>0</v>
      </c>
      <c r="U50" s="26">
        <v>18658</v>
      </c>
      <c r="V50" s="26">
        <v>12796</v>
      </c>
      <c r="W50" s="26">
        <f>K50+M50-O50-U50</f>
        <v>9909</v>
      </c>
      <c r="X50" s="26">
        <f>L50+N50-P50-T50-V50</f>
        <v>9707</v>
      </c>
      <c r="Y50" s="26">
        <v>189</v>
      </c>
      <c r="Z50" s="26">
        <v>2991</v>
      </c>
      <c r="AA50" s="26">
        <v>227</v>
      </c>
      <c r="AB50" s="26">
        <v>18</v>
      </c>
      <c r="AC50" s="26">
        <f>Y50-AA50</f>
        <v>-38</v>
      </c>
      <c r="AD50" s="26">
        <f>Z50-AB50</f>
        <v>2973</v>
      </c>
      <c r="AE50" s="26">
        <f>W50+AC50</f>
        <v>9871</v>
      </c>
      <c r="AF50" s="26">
        <f>X50+AD50</f>
        <v>12680</v>
      </c>
      <c r="AG50" s="26">
        <v>3730</v>
      </c>
      <c r="AH50" s="26">
        <v>3874</v>
      </c>
      <c r="AI50" s="26">
        <v>0</v>
      </c>
      <c r="AJ50" s="26">
        <v>0</v>
      </c>
      <c r="AK50" s="26">
        <f>AE50-AG50</f>
        <v>6141</v>
      </c>
      <c r="AL50" s="26">
        <f>AF50-AH50</f>
        <v>8806</v>
      </c>
      <c r="AM50" s="26">
        <v>0</v>
      </c>
      <c r="AN50" s="26">
        <v>0</v>
      </c>
    </row>
    <row r="51" spans="1:40" s="7" customFormat="1" ht="15" customHeight="1">
      <c r="A51" s="31">
        <v>39</v>
      </c>
      <c r="B51" s="8" t="s">
        <v>36</v>
      </c>
      <c r="C51" s="26">
        <v>111399</v>
      </c>
      <c r="D51" s="26">
        <v>74016</v>
      </c>
      <c r="E51" s="26">
        <v>0</v>
      </c>
      <c r="F51" s="26">
        <v>0</v>
      </c>
      <c r="G51" s="26">
        <f t="shared" si="15"/>
        <v>111399</v>
      </c>
      <c r="H51" s="26">
        <f t="shared" si="15"/>
        <v>74016</v>
      </c>
      <c r="I51" s="26">
        <v>96856</v>
      </c>
      <c r="J51" s="26">
        <v>62842</v>
      </c>
      <c r="K51" s="26">
        <f aca="true" t="shared" si="25" ref="K51:L54">G51-I51</f>
        <v>14543</v>
      </c>
      <c r="L51" s="26">
        <f t="shared" si="25"/>
        <v>11174</v>
      </c>
      <c r="M51" s="26">
        <v>2888</v>
      </c>
      <c r="N51" s="26">
        <v>6447</v>
      </c>
      <c r="O51" s="26">
        <v>0</v>
      </c>
      <c r="P51" s="26">
        <v>0</v>
      </c>
      <c r="Q51" s="26">
        <v>0</v>
      </c>
      <c r="R51" s="26">
        <v>0</v>
      </c>
      <c r="S51" s="26">
        <v>12</v>
      </c>
      <c r="T51" s="26">
        <v>112</v>
      </c>
      <c r="U51" s="26">
        <v>10013</v>
      </c>
      <c r="V51" s="26">
        <v>9924</v>
      </c>
      <c r="W51" s="26">
        <f aca="true" t="shared" si="26" ref="W51:X64">K51+(M51-O51)-(S51+U51)</f>
        <v>7406</v>
      </c>
      <c r="X51" s="26">
        <f t="shared" si="26"/>
        <v>7585</v>
      </c>
      <c r="Y51" s="26">
        <v>559</v>
      </c>
      <c r="Z51" s="26">
        <v>296</v>
      </c>
      <c r="AA51" s="26">
        <v>11</v>
      </c>
      <c r="AB51" s="26">
        <v>352</v>
      </c>
      <c r="AC51" s="26">
        <f aca="true" t="shared" si="27" ref="AC51:AD54">Y51-AA51</f>
        <v>548</v>
      </c>
      <c r="AD51" s="26">
        <f t="shared" si="27"/>
        <v>-56</v>
      </c>
      <c r="AE51" s="26">
        <f aca="true" t="shared" si="28" ref="AE51:AF54">W51+AC51</f>
        <v>7954</v>
      </c>
      <c r="AF51" s="26">
        <f t="shared" si="28"/>
        <v>7529</v>
      </c>
      <c r="AG51" s="26">
        <v>1521</v>
      </c>
      <c r="AH51" s="26">
        <v>1093</v>
      </c>
      <c r="AI51" s="26">
        <v>0</v>
      </c>
      <c r="AJ51" s="26">
        <v>0</v>
      </c>
      <c r="AK51" s="26">
        <f aca="true" t="shared" si="29" ref="AK51:AL54">AE51-AG51-AI51</f>
        <v>6433</v>
      </c>
      <c r="AL51" s="26">
        <f t="shared" si="29"/>
        <v>6436</v>
      </c>
      <c r="AM51" s="26">
        <v>0</v>
      </c>
      <c r="AN51" s="26">
        <v>0</v>
      </c>
    </row>
    <row r="52" spans="1:40" s="7" customFormat="1" ht="15" customHeight="1">
      <c r="A52" s="31">
        <v>40</v>
      </c>
      <c r="B52" s="8" t="s">
        <v>37</v>
      </c>
      <c r="C52" s="26">
        <v>120592</v>
      </c>
      <c r="D52" s="26">
        <v>103251</v>
      </c>
      <c r="E52" s="26">
        <v>74</v>
      </c>
      <c r="F52" s="26">
        <v>2332</v>
      </c>
      <c r="G52" s="26">
        <f t="shared" si="15"/>
        <v>120518</v>
      </c>
      <c r="H52" s="26">
        <f t="shared" si="15"/>
        <v>100919</v>
      </c>
      <c r="I52" s="26">
        <v>108874</v>
      </c>
      <c r="J52" s="26">
        <v>87653</v>
      </c>
      <c r="K52" s="26">
        <f t="shared" si="25"/>
        <v>11644</v>
      </c>
      <c r="L52" s="26">
        <f t="shared" si="25"/>
        <v>13266</v>
      </c>
      <c r="M52" s="26">
        <v>93</v>
      </c>
      <c r="N52" s="26">
        <v>75</v>
      </c>
      <c r="O52" s="26">
        <v>136</v>
      </c>
      <c r="P52" s="26">
        <v>134</v>
      </c>
      <c r="Q52" s="26">
        <v>136</v>
      </c>
      <c r="R52" s="26">
        <v>134</v>
      </c>
      <c r="S52" s="26">
        <v>0</v>
      </c>
      <c r="T52" s="26">
        <v>0</v>
      </c>
      <c r="U52" s="26">
        <v>9609</v>
      </c>
      <c r="V52" s="26">
        <v>10530</v>
      </c>
      <c r="W52" s="26">
        <f t="shared" si="26"/>
        <v>1992</v>
      </c>
      <c r="X52" s="26">
        <f t="shared" si="26"/>
        <v>2677</v>
      </c>
      <c r="Y52" s="26">
        <v>851</v>
      </c>
      <c r="Z52" s="26">
        <v>90</v>
      </c>
      <c r="AA52" s="26">
        <v>26</v>
      </c>
      <c r="AB52" s="26">
        <v>0</v>
      </c>
      <c r="AC52" s="26">
        <f t="shared" si="27"/>
        <v>825</v>
      </c>
      <c r="AD52" s="26">
        <f t="shared" si="27"/>
        <v>90</v>
      </c>
      <c r="AE52" s="26">
        <f t="shared" si="28"/>
        <v>2817</v>
      </c>
      <c r="AF52" s="26">
        <f t="shared" si="28"/>
        <v>2767</v>
      </c>
      <c r="AG52" s="26">
        <v>620</v>
      </c>
      <c r="AH52" s="26">
        <v>692</v>
      </c>
      <c r="AI52" s="26">
        <v>0</v>
      </c>
      <c r="AJ52" s="26">
        <v>0</v>
      </c>
      <c r="AK52" s="26">
        <f t="shared" si="29"/>
        <v>2197</v>
      </c>
      <c r="AL52" s="26">
        <f t="shared" si="29"/>
        <v>2075</v>
      </c>
      <c r="AM52" s="26">
        <v>0</v>
      </c>
      <c r="AN52" s="26">
        <v>0</v>
      </c>
    </row>
    <row r="53" spans="1:40" s="7" customFormat="1" ht="15" customHeight="1">
      <c r="A53" s="31">
        <v>41</v>
      </c>
      <c r="B53" s="8" t="s">
        <v>38</v>
      </c>
      <c r="C53" s="26">
        <v>137741</v>
      </c>
      <c r="D53" s="26">
        <v>143202</v>
      </c>
      <c r="E53" s="26">
        <v>0</v>
      </c>
      <c r="F53" s="26">
        <v>0</v>
      </c>
      <c r="G53" s="26">
        <f t="shared" si="15"/>
        <v>137741</v>
      </c>
      <c r="H53" s="26">
        <f t="shared" si="15"/>
        <v>143202</v>
      </c>
      <c r="I53" s="26">
        <v>118004</v>
      </c>
      <c r="J53" s="26">
        <v>123430</v>
      </c>
      <c r="K53" s="26">
        <f t="shared" si="25"/>
        <v>19737</v>
      </c>
      <c r="L53" s="26">
        <f t="shared" si="25"/>
        <v>19772</v>
      </c>
      <c r="M53" s="26">
        <v>834</v>
      </c>
      <c r="N53" s="26">
        <v>1079</v>
      </c>
      <c r="O53" s="26">
        <v>692</v>
      </c>
      <c r="P53" s="26">
        <v>686</v>
      </c>
      <c r="Q53" s="26">
        <v>692</v>
      </c>
      <c r="R53" s="26">
        <v>686</v>
      </c>
      <c r="S53" s="26"/>
      <c r="T53" s="26"/>
      <c r="U53" s="26">
        <v>10775</v>
      </c>
      <c r="V53" s="26">
        <v>10846</v>
      </c>
      <c r="W53" s="26">
        <f t="shared" si="26"/>
        <v>9104</v>
      </c>
      <c r="X53" s="26">
        <f t="shared" si="26"/>
        <v>9319</v>
      </c>
      <c r="Y53" s="26">
        <v>2192</v>
      </c>
      <c r="Z53" s="26">
        <v>745</v>
      </c>
      <c r="AA53" s="26">
        <v>1793</v>
      </c>
      <c r="AB53" s="26">
        <v>569</v>
      </c>
      <c r="AC53" s="26">
        <f t="shared" si="27"/>
        <v>399</v>
      </c>
      <c r="AD53" s="26">
        <f t="shared" si="27"/>
        <v>176</v>
      </c>
      <c r="AE53" s="26">
        <f t="shared" si="28"/>
        <v>9503</v>
      </c>
      <c r="AF53" s="26">
        <f t="shared" si="28"/>
        <v>9495</v>
      </c>
      <c r="AG53" s="26">
        <v>2084</v>
      </c>
      <c r="AH53" s="26">
        <v>2374</v>
      </c>
      <c r="AI53" s="26">
        <v>0</v>
      </c>
      <c r="AJ53" s="26">
        <v>0</v>
      </c>
      <c r="AK53" s="26">
        <f t="shared" si="29"/>
        <v>7419</v>
      </c>
      <c r="AL53" s="26">
        <f t="shared" si="29"/>
        <v>7121</v>
      </c>
      <c r="AM53" s="26">
        <v>0</v>
      </c>
      <c r="AN53" s="26">
        <v>0</v>
      </c>
    </row>
    <row r="54" spans="1:40" s="7" customFormat="1" ht="15" customHeight="1">
      <c r="A54" s="31">
        <v>42</v>
      </c>
      <c r="B54" s="8" t="s">
        <v>39</v>
      </c>
      <c r="C54" s="26">
        <v>115734</v>
      </c>
      <c r="D54" s="26">
        <v>105083</v>
      </c>
      <c r="E54" s="26">
        <v>0</v>
      </c>
      <c r="F54" s="26">
        <v>12</v>
      </c>
      <c r="G54" s="26">
        <f t="shared" si="15"/>
        <v>115734</v>
      </c>
      <c r="H54" s="26">
        <f t="shared" si="15"/>
        <v>105071</v>
      </c>
      <c r="I54" s="26">
        <v>104812</v>
      </c>
      <c r="J54" s="26">
        <v>94441</v>
      </c>
      <c r="K54" s="26">
        <f t="shared" si="25"/>
        <v>10922</v>
      </c>
      <c r="L54" s="26">
        <f t="shared" si="25"/>
        <v>10630</v>
      </c>
      <c r="M54" s="26">
        <v>38</v>
      </c>
      <c r="N54" s="26">
        <v>83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6472</v>
      </c>
      <c r="V54" s="26">
        <v>5702</v>
      </c>
      <c r="W54" s="26">
        <f t="shared" si="26"/>
        <v>4488</v>
      </c>
      <c r="X54" s="26">
        <f t="shared" si="26"/>
        <v>5011</v>
      </c>
      <c r="Y54" s="26">
        <v>891</v>
      </c>
      <c r="Z54" s="26">
        <v>0</v>
      </c>
      <c r="AA54" s="26">
        <v>70</v>
      </c>
      <c r="AB54" s="26">
        <v>5</v>
      </c>
      <c r="AC54" s="26">
        <f t="shared" si="27"/>
        <v>821</v>
      </c>
      <c r="AD54" s="26">
        <f t="shared" si="27"/>
        <v>-5</v>
      </c>
      <c r="AE54" s="26">
        <f t="shared" si="28"/>
        <v>5309</v>
      </c>
      <c r="AF54" s="26">
        <f t="shared" si="28"/>
        <v>5006</v>
      </c>
      <c r="AG54" s="26">
        <v>1204</v>
      </c>
      <c r="AH54" s="26">
        <v>1257</v>
      </c>
      <c r="AI54" s="26">
        <v>0</v>
      </c>
      <c r="AJ54" s="26">
        <v>0</v>
      </c>
      <c r="AK54" s="26">
        <f t="shared" si="29"/>
        <v>4105</v>
      </c>
      <c r="AL54" s="26">
        <f t="shared" si="29"/>
        <v>3749</v>
      </c>
      <c r="AM54" s="26">
        <v>0</v>
      </c>
      <c r="AN54" s="26">
        <v>0</v>
      </c>
    </row>
    <row r="55" spans="1:40" s="7" customFormat="1" ht="15" customHeight="1">
      <c r="A55" s="31">
        <v>43</v>
      </c>
      <c r="B55" s="8" t="s">
        <v>40</v>
      </c>
      <c r="C55" s="26">
        <v>55740</v>
      </c>
      <c r="D55" s="26">
        <v>52893</v>
      </c>
      <c r="E55" s="26">
        <v>0</v>
      </c>
      <c r="F55" s="26">
        <v>0</v>
      </c>
      <c r="G55" s="26">
        <f t="shared" si="15"/>
        <v>55740</v>
      </c>
      <c r="H55" s="26">
        <f>D55-F55</f>
        <v>52893</v>
      </c>
      <c r="I55" s="26">
        <v>46267</v>
      </c>
      <c r="J55" s="26">
        <v>42025</v>
      </c>
      <c r="K55" s="26">
        <f>G55-I55</f>
        <v>9473</v>
      </c>
      <c r="L55" s="26">
        <f>H55-J55</f>
        <v>10868</v>
      </c>
      <c r="M55" s="26">
        <v>9</v>
      </c>
      <c r="N55" s="26">
        <v>33</v>
      </c>
      <c r="O55" s="26">
        <v>149</v>
      </c>
      <c r="P55" s="26">
        <v>21</v>
      </c>
      <c r="Q55" s="26">
        <v>149</v>
      </c>
      <c r="R55" s="26">
        <v>21</v>
      </c>
      <c r="S55" s="26">
        <v>0</v>
      </c>
      <c r="T55" s="26">
        <v>0</v>
      </c>
      <c r="U55" s="26">
        <v>6458</v>
      </c>
      <c r="V55" s="26">
        <v>7401</v>
      </c>
      <c r="W55" s="26">
        <f t="shared" si="26"/>
        <v>2875</v>
      </c>
      <c r="X55" s="26">
        <f>L55+(N55-P55)-(T55+V55)</f>
        <v>3479</v>
      </c>
      <c r="Y55" s="26">
        <v>773</v>
      </c>
      <c r="Z55" s="26">
        <v>4</v>
      </c>
      <c r="AA55" s="26"/>
      <c r="AB55" s="26">
        <v>2</v>
      </c>
      <c r="AC55" s="26">
        <f>Y55-AA55</f>
        <v>773</v>
      </c>
      <c r="AD55" s="26">
        <f>Z55-AB55</f>
        <v>2</v>
      </c>
      <c r="AE55" s="26">
        <f>W55+AC55</f>
        <v>3648</v>
      </c>
      <c r="AF55" s="26">
        <f>X55+AD55</f>
        <v>3481</v>
      </c>
      <c r="AG55" s="26">
        <v>802</v>
      </c>
      <c r="AH55" s="26">
        <v>870</v>
      </c>
      <c r="AI55" s="26">
        <v>0</v>
      </c>
      <c r="AJ55" s="26">
        <v>0</v>
      </c>
      <c r="AK55" s="26">
        <f>AE55-AG55-AI55</f>
        <v>2846</v>
      </c>
      <c r="AL55" s="26">
        <f>AF55-AH55-AJ55</f>
        <v>2611</v>
      </c>
      <c r="AM55" s="26">
        <v>0</v>
      </c>
      <c r="AN55" s="26">
        <v>0</v>
      </c>
    </row>
    <row r="56" spans="1:40" s="7" customFormat="1" ht="15" customHeight="1">
      <c r="A56" s="31">
        <v>44</v>
      </c>
      <c r="B56" s="8" t="s">
        <v>41</v>
      </c>
      <c r="C56" s="26">
        <v>264763</v>
      </c>
      <c r="D56" s="26">
        <v>233578</v>
      </c>
      <c r="E56" s="26">
        <v>0</v>
      </c>
      <c r="F56" s="26">
        <v>0</v>
      </c>
      <c r="G56" s="26">
        <f t="shared" si="15"/>
        <v>264763</v>
      </c>
      <c r="H56" s="26">
        <f>D56-F56</f>
        <v>233578</v>
      </c>
      <c r="I56" s="26">
        <v>245772</v>
      </c>
      <c r="J56" s="26">
        <v>222430</v>
      </c>
      <c r="K56" s="26">
        <f aca="true" t="shared" si="30" ref="K56:L62">G56-I56</f>
        <v>18991</v>
      </c>
      <c r="L56" s="26">
        <f t="shared" si="30"/>
        <v>11148</v>
      </c>
      <c r="M56" s="26">
        <v>5003</v>
      </c>
      <c r="N56" s="26">
        <v>5911</v>
      </c>
      <c r="O56" s="26">
        <v>0.25</v>
      </c>
      <c r="P56" s="42">
        <v>0.5</v>
      </c>
      <c r="Q56" s="26">
        <v>0</v>
      </c>
      <c r="R56" s="26">
        <v>0</v>
      </c>
      <c r="S56" s="26">
        <v>0</v>
      </c>
      <c r="T56" s="26">
        <v>0</v>
      </c>
      <c r="U56" s="26">
        <v>10296</v>
      </c>
      <c r="V56" s="26">
        <v>10905</v>
      </c>
      <c r="W56" s="26">
        <f t="shared" si="26"/>
        <v>13697.75</v>
      </c>
      <c r="X56" s="26">
        <f t="shared" si="26"/>
        <v>6153.5</v>
      </c>
      <c r="Y56" s="26">
        <v>247</v>
      </c>
      <c r="Z56" s="26">
        <v>181</v>
      </c>
      <c r="AA56" s="26">
        <v>69</v>
      </c>
      <c r="AB56" s="26">
        <v>94</v>
      </c>
      <c r="AC56" s="26">
        <f aca="true" t="shared" si="31" ref="AC56:AD62">Y56-AA56</f>
        <v>178</v>
      </c>
      <c r="AD56" s="26">
        <f t="shared" si="31"/>
        <v>87</v>
      </c>
      <c r="AE56" s="26">
        <f aca="true" t="shared" si="32" ref="AE56:AF62">W56+AC56</f>
        <v>13875.75</v>
      </c>
      <c r="AF56" s="26">
        <f t="shared" si="32"/>
        <v>6240.5</v>
      </c>
      <c r="AG56" s="26">
        <v>3135</v>
      </c>
      <c r="AH56" s="26">
        <v>469</v>
      </c>
      <c r="AI56" s="26">
        <v>-553</v>
      </c>
      <c r="AJ56" s="26">
        <v>553</v>
      </c>
      <c r="AK56" s="26">
        <f aca="true" t="shared" si="33" ref="AK56:AL62">AE56-AG56-AI56</f>
        <v>11293.75</v>
      </c>
      <c r="AL56" s="26">
        <f t="shared" si="33"/>
        <v>5218.5</v>
      </c>
      <c r="AM56" s="26">
        <v>0</v>
      </c>
      <c r="AN56" s="26">
        <v>0</v>
      </c>
    </row>
    <row r="57" spans="1:40" s="7" customFormat="1" ht="15" customHeight="1">
      <c r="A57" s="31">
        <v>45</v>
      </c>
      <c r="B57" s="8" t="s">
        <v>42</v>
      </c>
      <c r="C57" s="26">
        <v>102947</v>
      </c>
      <c r="D57" s="26">
        <v>98320</v>
      </c>
      <c r="E57" s="26">
        <v>0</v>
      </c>
      <c r="F57" s="26">
        <v>0</v>
      </c>
      <c r="G57" s="26">
        <f t="shared" si="15"/>
        <v>102947</v>
      </c>
      <c r="H57" s="26">
        <f t="shared" si="15"/>
        <v>98320</v>
      </c>
      <c r="I57" s="26">
        <v>94479</v>
      </c>
      <c r="J57" s="26">
        <v>86775</v>
      </c>
      <c r="K57" s="26">
        <f t="shared" si="30"/>
        <v>8468</v>
      </c>
      <c r="L57" s="26">
        <f t="shared" si="30"/>
        <v>11545</v>
      </c>
      <c r="M57" s="26">
        <v>2784</v>
      </c>
      <c r="N57" s="26">
        <v>4950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6536</v>
      </c>
      <c r="V57" s="26">
        <v>7876</v>
      </c>
      <c r="W57" s="26">
        <f t="shared" si="26"/>
        <v>4716</v>
      </c>
      <c r="X57" s="26">
        <f t="shared" si="26"/>
        <v>8619</v>
      </c>
      <c r="Y57" s="26">
        <v>113</v>
      </c>
      <c r="Z57" s="26">
        <v>165</v>
      </c>
      <c r="AA57" s="26">
        <v>1068</v>
      </c>
      <c r="AB57" s="26">
        <v>13</v>
      </c>
      <c r="AC57" s="26">
        <f t="shared" si="31"/>
        <v>-955</v>
      </c>
      <c r="AD57" s="26">
        <f t="shared" si="31"/>
        <v>152</v>
      </c>
      <c r="AE57" s="26">
        <f t="shared" si="32"/>
        <v>3761</v>
      </c>
      <c r="AF57" s="26">
        <f t="shared" si="32"/>
        <v>8771</v>
      </c>
      <c r="AG57" s="26">
        <v>1062</v>
      </c>
      <c r="AH57" s="26">
        <v>2209</v>
      </c>
      <c r="AI57" s="26">
        <v>0</v>
      </c>
      <c r="AJ57" s="26">
        <v>0</v>
      </c>
      <c r="AK57" s="26">
        <f t="shared" si="33"/>
        <v>2699</v>
      </c>
      <c r="AL57" s="26">
        <f t="shared" si="33"/>
        <v>6562</v>
      </c>
      <c r="AM57" s="26">
        <v>0</v>
      </c>
      <c r="AN57" s="26">
        <v>0</v>
      </c>
    </row>
    <row r="58" spans="1:40" s="7" customFormat="1" ht="15" customHeight="1">
      <c r="A58" s="31">
        <v>46</v>
      </c>
      <c r="B58" s="8" t="s">
        <v>43</v>
      </c>
      <c r="C58" s="26">
        <v>92589</v>
      </c>
      <c r="D58" s="26">
        <v>89596</v>
      </c>
      <c r="E58" s="26">
        <v>0</v>
      </c>
      <c r="F58" s="26">
        <v>0</v>
      </c>
      <c r="G58" s="26">
        <f t="shared" si="15"/>
        <v>92589</v>
      </c>
      <c r="H58" s="26">
        <f t="shared" si="15"/>
        <v>89596</v>
      </c>
      <c r="I58" s="26">
        <v>73581</v>
      </c>
      <c r="J58" s="26">
        <v>75091</v>
      </c>
      <c r="K58" s="26">
        <f t="shared" si="30"/>
        <v>19008</v>
      </c>
      <c r="L58" s="26">
        <f t="shared" si="30"/>
        <v>14505</v>
      </c>
      <c r="M58" s="26">
        <v>214</v>
      </c>
      <c r="N58" s="26">
        <v>185</v>
      </c>
      <c r="O58" s="26">
        <v>789</v>
      </c>
      <c r="P58" s="26">
        <v>171</v>
      </c>
      <c r="Q58" s="26">
        <v>789</v>
      </c>
      <c r="R58" s="26">
        <v>171</v>
      </c>
      <c r="S58" s="26">
        <v>2</v>
      </c>
      <c r="T58" s="26">
        <v>22</v>
      </c>
      <c r="U58" s="26">
        <v>10801</v>
      </c>
      <c r="V58" s="26">
        <v>9561</v>
      </c>
      <c r="W58" s="26">
        <f t="shared" si="26"/>
        <v>7630</v>
      </c>
      <c r="X58" s="26">
        <f t="shared" si="26"/>
        <v>4936</v>
      </c>
      <c r="Y58" s="26">
        <v>1248</v>
      </c>
      <c r="Z58" s="26">
        <v>26</v>
      </c>
      <c r="AA58" s="26">
        <v>1048</v>
      </c>
      <c r="AB58" s="26">
        <v>77</v>
      </c>
      <c r="AC58" s="26">
        <f t="shared" si="31"/>
        <v>200</v>
      </c>
      <c r="AD58" s="26">
        <f t="shared" si="31"/>
        <v>-51</v>
      </c>
      <c r="AE58" s="26">
        <f t="shared" si="32"/>
        <v>7830</v>
      </c>
      <c r="AF58" s="26">
        <f t="shared" si="32"/>
        <v>4885</v>
      </c>
      <c r="AG58" s="26">
        <v>1826</v>
      </c>
      <c r="AH58" s="26">
        <v>1241</v>
      </c>
      <c r="AI58" s="26">
        <v>0</v>
      </c>
      <c r="AJ58" s="26">
        <v>0</v>
      </c>
      <c r="AK58" s="26">
        <f t="shared" si="33"/>
        <v>6004</v>
      </c>
      <c r="AL58" s="26">
        <f t="shared" si="33"/>
        <v>3644</v>
      </c>
      <c r="AM58" s="26">
        <v>0</v>
      </c>
      <c r="AN58" s="26">
        <v>0</v>
      </c>
    </row>
    <row r="59" spans="1:40" s="7" customFormat="1" ht="15" customHeight="1">
      <c r="A59" s="31">
        <v>47</v>
      </c>
      <c r="B59" s="8" t="s">
        <v>44</v>
      </c>
      <c r="C59" s="26">
        <v>81139</v>
      </c>
      <c r="D59" s="26">
        <v>79619</v>
      </c>
      <c r="E59" s="26">
        <v>0</v>
      </c>
      <c r="F59" s="26">
        <v>0</v>
      </c>
      <c r="G59" s="26">
        <f t="shared" si="15"/>
        <v>81139</v>
      </c>
      <c r="H59" s="26">
        <f t="shared" si="15"/>
        <v>79619</v>
      </c>
      <c r="I59" s="26">
        <v>70253</v>
      </c>
      <c r="J59" s="26">
        <v>67500</v>
      </c>
      <c r="K59" s="26">
        <f t="shared" si="30"/>
        <v>10886</v>
      </c>
      <c r="L59" s="26">
        <f t="shared" si="30"/>
        <v>12119</v>
      </c>
      <c r="M59" s="26">
        <v>72</v>
      </c>
      <c r="N59" s="26">
        <v>84</v>
      </c>
      <c r="O59" s="26">
        <v>55</v>
      </c>
      <c r="P59" s="26">
        <v>0</v>
      </c>
      <c r="Q59" s="26">
        <v>55</v>
      </c>
      <c r="R59" s="26">
        <v>0</v>
      </c>
      <c r="S59" s="26">
        <v>0</v>
      </c>
      <c r="T59" s="26">
        <v>0</v>
      </c>
      <c r="U59" s="26">
        <v>6949</v>
      </c>
      <c r="V59" s="26">
        <v>6862</v>
      </c>
      <c r="W59" s="26">
        <f t="shared" si="26"/>
        <v>3954</v>
      </c>
      <c r="X59" s="26">
        <f t="shared" si="26"/>
        <v>5341</v>
      </c>
      <c r="Y59" s="26">
        <v>707</v>
      </c>
      <c r="Z59" s="26">
        <v>102</v>
      </c>
      <c r="AA59" s="26">
        <v>1271</v>
      </c>
      <c r="AB59" s="26">
        <v>700</v>
      </c>
      <c r="AC59" s="26">
        <f t="shared" si="31"/>
        <v>-564</v>
      </c>
      <c r="AD59" s="26">
        <f t="shared" si="31"/>
        <v>-598</v>
      </c>
      <c r="AE59" s="26">
        <f t="shared" si="32"/>
        <v>3390</v>
      </c>
      <c r="AF59" s="26">
        <f t="shared" si="32"/>
        <v>4743</v>
      </c>
      <c r="AG59" s="26">
        <v>842</v>
      </c>
      <c r="AH59" s="26">
        <v>1361</v>
      </c>
      <c r="AI59" s="26">
        <v>0</v>
      </c>
      <c r="AJ59" s="26">
        <v>0</v>
      </c>
      <c r="AK59" s="26">
        <f t="shared" si="33"/>
        <v>2548</v>
      </c>
      <c r="AL59" s="26">
        <f t="shared" si="33"/>
        <v>3382</v>
      </c>
      <c r="AM59" s="26">
        <v>0</v>
      </c>
      <c r="AN59" s="26">
        <v>0</v>
      </c>
    </row>
    <row r="60" spans="1:40" s="7" customFormat="1" ht="15" customHeight="1">
      <c r="A60" s="31">
        <v>48</v>
      </c>
      <c r="B60" s="8" t="s">
        <v>45</v>
      </c>
      <c r="C60" s="26">
        <v>151724</v>
      </c>
      <c r="D60" s="26">
        <v>159691</v>
      </c>
      <c r="E60" s="26">
        <v>18384</v>
      </c>
      <c r="F60" s="26">
        <v>23918</v>
      </c>
      <c r="G60" s="26">
        <f t="shared" si="15"/>
        <v>133340</v>
      </c>
      <c r="H60" s="26">
        <f t="shared" si="15"/>
        <v>135773</v>
      </c>
      <c r="I60" s="26">
        <v>117974</v>
      </c>
      <c r="J60" s="26">
        <v>121736</v>
      </c>
      <c r="K60" s="26">
        <f t="shared" si="30"/>
        <v>15366</v>
      </c>
      <c r="L60" s="26">
        <f t="shared" si="30"/>
        <v>14037</v>
      </c>
      <c r="M60" s="26">
        <v>1503</v>
      </c>
      <c r="N60" s="26">
        <v>1865</v>
      </c>
      <c r="O60" s="26">
        <v>314</v>
      </c>
      <c r="P60" s="26">
        <v>317</v>
      </c>
      <c r="Q60" s="26">
        <v>314</v>
      </c>
      <c r="R60" s="26"/>
      <c r="S60" s="26">
        <v>0</v>
      </c>
      <c r="T60" s="26">
        <v>0</v>
      </c>
      <c r="U60" s="26">
        <v>9579</v>
      </c>
      <c r="V60" s="26">
        <v>10582</v>
      </c>
      <c r="W60" s="26">
        <f t="shared" si="26"/>
        <v>6976</v>
      </c>
      <c r="X60" s="26">
        <f t="shared" si="26"/>
        <v>5003</v>
      </c>
      <c r="Y60" s="26">
        <v>160</v>
      </c>
      <c r="Z60" s="26">
        <v>73</v>
      </c>
      <c r="AA60" s="26">
        <v>35</v>
      </c>
      <c r="AB60" s="26">
        <v>231</v>
      </c>
      <c r="AC60" s="26">
        <v>124</v>
      </c>
      <c r="AD60" s="26">
        <v>-158</v>
      </c>
      <c r="AE60" s="26">
        <f t="shared" si="32"/>
        <v>7100</v>
      </c>
      <c r="AF60" s="26">
        <f t="shared" si="32"/>
        <v>4845</v>
      </c>
      <c r="AG60" s="26">
        <v>1531</v>
      </c>
      <c r="AH60" s="26">
        <v>1211</v>
      </c>
      <c r="AI60" s="26">
        <v>0</v>
      </c>
      <c r="AJ60" s="26">
        <v>0</v>
      </c>
      <c r="AK60" s="26">
        <f t="shared" si="33"/>
        <v>5569</v>
      </c>
      <c r="AL60" s="26">
        <f t="shared" si="33"/>
        <v>3634</v>
      </c>
      <c r="AM60" s="26">
        <v>0</v>
      </c>
      <c r="AN60" s="26">
        <v>0</v>
      </c>
    </row>
    <row r="61" spans="1:40" s="7" customFormat="1" ht="15" customHeight="1">
      <c r="A61" s="31">
        <v>49</v>
      </c>
      <c r="B61" s="8" t="s">
        <v>46</v>
      </c>
      <c r="C61" s="26">
        <v>79916</v>
      </c>
      <c r="D61" s="26">
        <v>74098</v>
      </c>
      <c r="E61" s="26">
        <v>0</v>
      </c>
      <c r="F61" s="26">
        <v>0</v>
      </c>
      <c r="G61" s="26">
        <f t="shared" si="15"/>
        <v>79916</v>
      </c>
      <c r="H61" s="26">
        <f t="shared" si="15"/>
        <v>74098</v>
      </c>
      <c r="I61" s="26">
        <v>64841</v>
      </c>
      <c r="J61" s="26">
        <v>62002</v>
      </c>
      <c r="K61" s="26">
        <f t="shared" si="30"/>
        <v>15075</v>
      </c>
      <c r="L61" s="26">
        <f t="shared" si="30"/>
        <v>12096</v>
      </c>
      <c r="M61" s="26">
        <v>44</v>
      </c>
      <c r="N61" s="26">
        <v>34</v>
      </c>
      <c r="O61" s="26">
        <v>1382</v>
      </c>
      <c r="P61" s="26">
        <v>1024</v>
      </c>
      <c r="Q61" s="26">
        <v>1381</v>
      </c>
      <c r="R61" s="26">
        <v>1008</v>
      </c>
      <c r="S61" s="26">
        <v>0</v>
      </c>
      <c r="T61" s="26">
        <v>0</v>
      </c>
      <c r="U61" s="26">
        <v>11191</v>
      </c>
      <c r="V61" s="26">
        <v>8510</v>
      </c>
      <c r="W61" s="26">
        <f t="shared" si="26"/>
        <v>2546</v>
      </c>
      <c r="X61" s="26">
        <f t="shared" si="26"/>
        <v>2596</v>
      </c>
      <c r="Y61" s="26">
        <v>1</v>
      </c>
      <c r="Z61" s="26">
        <v>110</v>
      </c>
      <c r="AA61" s="26">
        <v>99</v>
      </c>
      <c r="AB61" s="26">
        <v>413</v>
      </c>
      <c r="AC61" s="26">
        <f t="shared" si="31"/>
        <v>-98</v>
      </c>
      <c r="AD61" s="26">
        <f t="shared" si="31"/>
        <v>-303</v>
      </c>
      <c r="AE61" s="26">
        <f t="shared" si="32"/>
        <v>2448</v>
      </c>
      <c r="AF61" s="26">
        <f t="shared" si="32"/>
        <v>2293</v>
      </c>
      <c r="AG61" s="26">
        <v>632</v>
      </c>
      <c r="AH61" s="26">
        <v>1561</v>
      </c>
      <c r="AI61" s="26">
        <v>0</v>
      </c>
      <c r="AJ61" s="26">
        <v>-768</v>
      </c>
      <c r="AK61" s="26">
        <f t="shared" si="33"/>
        <v>1816</v>
      </c>
      <c r="AL61" s="26">
        <f t="shared" si="33"/>
        <v>1500</v>
      </c>
      <c r="AM61" s="26">
        <v>0</v>
      </c>
      <c r="AN61" s="26">
        <v>0</v>
      </c>
    </row>
    <row r="62" spans="1:40" s="7" customFormat="1" ht="15" customHeight="1">
      <c r="A62" s="31">
        <v>50</v>
      </c>
      <c r="B62" s="8" t="s">
        <v>47</v>
      </c>
      <c r="C62" s="26">
        <v>55450</v>
      </c>
      <c r="D62" s="26">
        <v>37691</v>
      </c>
      <c r="E62" s="26">
        <v>0</v>
      </c>
      <c r="F62" s="26">
        <v>0</v>
      </c>
      <c r="G62" s="26">
        <f t="shared" si="15"/>
        <v>55450</v>
      </c>
      <c r="H62" s="26">
        <f t="shared" si="15"/>
        <v>37691</v>
      </c>
      <c r="I62" s="26">
        <v>42364</v>
      </c>
      <c r="J62" s="26">
        <v>31800</v>
      </c>
      <c r="K62" s="26">
        <f t="shared" si="30"/>
        <v>13086</v>
      </c>
      <c r="L62" s="26">
        <f t="shared" si="30"/>
        <v>5891</v>
      </c>
      <c r="M62" s="26">
        <v>143</v>
      </c>
      <c r="N62" s="26">
        <v>319</v>
      </c>
      <c r="O62" s="26">
        <v>0</v>
      </c>
      <c r="P62" s="26">
        <v>0</v>
      </c>
      <c r="Q62" s="26">
        <v>0</v>
      </c>
      <c r="R62" s="26">
        <v>0</v>
      </c>
      <c r="S62" s="26">
        <v>2288</v>
      </c>
      <c r="T62" s="26">
        <v>2685</v>
      </c>
      <c r="U62" s="26">
        <v>5894</v>
      </c>
      <c r="V62" s="26">
        <v>6027</v>
      </c>
      <c r="W62" s="26">
        <f t="shared" si="26"/>
        <v>5047</v>
      </c>
      <c r="X62" s="26">
        <f t="shared" si="26"/>
        <v>-2502</v>
      </c>
      <c r="Y62" s="26">
        <v>92</v>
      </c>
      <c r="Z62" s="26">
        <v>2673</v>
      </c>
      <c r="AA62" s="26">
        <v>26</v>
      </c>
      <c r="AB62" s="26">
        <v>24</v>
      </c>
      <c r="AC62" s="26">
        <f t="shared" si="31"/>
        <v>66</v>
      </c>
      <c r="AD62" s="26">
        <f t="shared" si="31"/>
        <v>2649</v>
      </c>
      <c r="AE62" s="26">
        <f t="shared" si="32"/>
        <v>5113</v>
      </c>
      <c r="AF62" s="26">
        <f t="shared" si="32"/>
        <v>147</v>
      </c>
      <c r="AG62" s="26">
        <v>1265</v>
      </c>
      <c r="AH62" s="26">
        <v>37</v>
      </c>
      <c r="AI62" s="26">
        <v>-135</v>
      </c>
      <c r="AJ62" s="26">
        <v>0</v>
      </c>
      <c r="AK62" s="26">
        <f t="shared" si="33"/>
        <v>3983</v>
      </c>
      <c r="AL62" s="26">
        <f t="shared" si="33"/>
        <v>110</v>
      </c>
      <c r="AM62" s="26">
        <v>0</v>
      </c>
      <c r="AN62" s="26">
        <v>0</v>
      </c>
    </row>
    <row r="63" spans="1:40" s="7" customFormat="1" ht="15" customHeight="1">
      <c r="A63" s="31">
        <v>51</v>
      </c>
      <c r="B63" s="43" t="s">
        <v>48</v>
      </c>
      <c r="C63" s="26">
        <v>47166.61</v>
      </c>
      <c r="D63" s="26">
        <v>65036.579</v>
      </c>
      <c r="E63" s="26">
        <v>88.675</v>
      </c>
      <c r="F63" s="26">
        <v>42.846</v>
      </c>
      <c r="G63" s="26">
        <f t="shared" si="15"/>
        <v>47077.935</v>
      </c>
      <c r="H63" s="26">
        <f>D63-F63</f>
        <v>64993.733</v>
      </c>
      <c r="I63" s="26">
        <v>37591.052</v>
      </c>
      <c r="J63" s="26">
        <v>47550.862</v>
      </c>
      <c r="K63" s="26">
        <f>G63-I63</f>
        <v>9486.882999999994</v>
      </c>
      <c r="L63" s="26">
        <f>H63-J63</f>
        <v>17442.871</v>
      </c>
      <c r="M63" s="26">
        <v>437.639</v>
      </c>
      <c r="N63" s="26">
        <v>277.677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1980.036</v>
      </c>
      <c r="V63" s="26">
        <v>6986.611</v>
      </c>
      <c r="W63" s="26">
        <f t="shared" si="26"/>
        <v>7944.4859999999935</v>
      </c>
      <c r="X63" s="26">
        <f>L63+(N63-P63)-(T63+V63)</f>
        <v>10733.936999999998</v>
      </c>
      <c r="Y63" s="26">
        <v>45.349</v>
      </c>
      <c r="Z63" s="26">
        <v>9.061</v>
      </c>
      <c r="AA63" s="26">
        <v>24.484</v>
      </c>
      <c r="AB63" s="26">
        <v>25.03</v>
      </c>
      <c r="AC63" s="26">
        <f>Y63-AA63</f>
        <v>20.864999999999995</v>
      </c>
      <c r="AD63" s="26">
        <f>Z63-AB63</f>
        <v>-15.969000000000001</v>
      </c>
      <c r="AE63" s="26">
        <f>W63+AC63</f>
        <v>7965.350999999993</v>
      </c>
      <c r="AF63" s="26">
        <f>X63+AD63</f>
        <v>10717.967999999999</v>
      </c>
      <c r="AG63" s="26">
        <v>1997.458</v>
      </c>
      <c r="AH63" s="26">
        <v>1860.846</v>
      </c>
      <c r="AI63" s="26">
        <v>0</v>
      </c>
      <c r="AJ63" s="26">
        <v>0</v>
      </c>
      <c r="AK63" s="26">
        <f>AE63-AG63-AI63</f>
        <v>5967.892999999993</v>
      </c>
      <c r="AL63" s="26">
        <f>AF63-AH63-AJ63</f>
        <v>8857.122</v>
      </c>
      <c r="AM63" s="26">
        <v>0</v>
      </c>
      <c r="AN63" s="26">
        <v>0</v>
      </c>
    </row>
    <row r="64" spans="1:40" ht="15" customHeight="1">
      <c r="A64" s="31">
        <v>52</v>
      </c>
      <c r="B64" s="44" t="s">
        <v>17</v>
      </c>
      <c r="C64" s="45">
        <v>1291480</v>
      </c>
      <c r="D64" s="45">
        <v>1169133</v>
      </c>
      <c r="E64" s="45">
        <v>0</v>
      </c>
      <c r="F64" s="45">
        <v>0</v>
      </c>
      <c r="G64" s="45">
        <f t="shared" si="15"/>
        <v>1291480</v>
      </c>
      <c r="H64" s="45">
        <f t="shared" si="15"/>
        <v>1169133</v>
      </c>
      <c r="I64" s="45">
        <v>1190075</v>
      </c>
      <c r="J64" s="45">
        <v>1077989</v>
      </c>
      <c r="K64" s="45">
        <f>G64-I64</f>
        <v>101405</v>
      </c>
      <c r="L64" s="45">
        <f>H64-J64</f>
        <v>91144</v>
      </c>
      <c r="M64" s="45">
        <v>706</v>
      </c>
      <c r="N64" s="45">
        <v>1698</v>
      </c>
      <c r="O64" s="45">
        <v>4009</v>
      </c>
      <c r="P64" s="45">
        <v>6600</v>
      </c>
      <c r="Q64" s="45">
        <v>3985</v>
      </c>
      <c r="R64" s="45">
        <v>6402</v>
      </c>
      <c r="S64" s="45">
        <v>0</v>
      </c>
      <c r="T64" s="45">
        <v>0</v>
      </c>
      <c r="U64" s="45">
        <v>54828</v>
      </c>
      <c r="V64" s="45">
        <v>64692</v>
      </c>
      <c r="W64" s="45">
        <f t="shared" si="26"/>
        <v>43274</v>
      </c>
      <c r="X64" s="45">
        <f t="shared" si="26"/>
        <v>21550</v>
      </c>
      <c r="Y64" s="45">
        <v>2094</v>
      </c>
      <c r="Z64" s="45">
        <v>1502</v>
      </c>
      <c r="AA64" s="45">
        <v>1092</v>
      </c>
      <c r="AB64" s="45">
        <v>959</v>
      </c>
      <c r="AC64" s="45">
        <f>Y64-AA64</f>
        <v>1002</v>
      </c>
      <c r="AD64" s="45">
        <f>Z64-AB64</f>
        <v>543</v>
      </c>
      <c r="AE64" s="45">
        <f>W64+AC64</f>
        <v>44276</v>
      </c>
      <c r="AF64" s="45">
        <f>X64+AD64</f>
        <v>22093</v>
      </c>
      <c r="AG64" s="45">
        <v>8012</v>
      </c>
      <c r="AH64" s="45">
        <v>2793</v>
      </c>
      <c r="AI64" s="45">
        <v>0</v>
      </c>
      <c r="AJ64" s="45">
        <v>0</v>
      </c>
      <c r="AK64" s="45">
        <f>AE64-AG64-AI64</f>
        <v>36264</v>
      </c>
      <c r="AL64" s="45">
        <f>AF64-AH64-AJ64</f>
        <v>19300</v>
      </c>
      <c r="AM64" s="45">
        <v>0</v>
      </c>
      <c r="AN64" s="45">
        <v>0</v>
      </c>
    </row>
    <row r="65" spans="1:40" ht="15">
      <c r="A65" s="46"/>
      <c r="B65" s="23"/>
      <c r="C65" s="23"/>
      <c r="D65" s="23"/>
      <c r="E65" s="23"/>
      <c r="F65" s="23"/>
      <c r="G65" s="22"/>
      <c r="H65" s="22"/>
      <c r="I65" s="23"/>
      <c r="J65" s="23"/>
      <c r="K65" s="22"/>
      <c r="L65" s="22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2"/>
      <c r="X65" s="22"/>
      <c r="Y65" s="23"/>
      <c r="Z65" s="23"/>
      <c r="AA65" s="23"/>
      <c r="AB65" s="23"/>
      <c r="AC65" s="22"/>
      <c r="AD65" s="22"/>
      <c r="AE65" s="22"/>
      <c r="AF65" s="22"/>
      <c r="AG65" s="23"/>
      <c r="AH65" s="23"/>
      <c r="AI65" s="23"/>
      <c r="AJ65" s="23"/>
      <c r="AK65" s="22"/>
      <c r="AL65" s="22"/>
      <c r="AM65" s="23"/>
      <c r="AN65" s="23"/>
    </row>
    <row r="66" spans="1:40" ht="15">
      <c r="A66" s="46"/>
      <c r="B66" s="23"/>
      <c r="C66" s="23"/>
      <c r="D66" s="23"/>
      <c r="E66" s="23"/>
      <c r="F66" s="23"/>
      <c r="G66" s="22"/>
      <c r="H66" s="22"/>
      <c r="I66" s="23"/>
      <c r="J66" s="23"/>
      <c r="K66" s="22"/>
      <c r="L66" s="22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2"/>
      <c r="X66" s="22"/>
      <c r="Y66" s="23"/>
      <c r="Z66" s="23"/>
      <c r="AA66" s="23"/>
      <c r="AB66" s="23"/>
      <c r="AC66" s="22"/>
      <c r="AD66" s="22"/>
      <c r="AE66" s="22"/>
      <c r="AF66" s="22"/>
      <c r="AG66" s="23"/>
      <c r="AH66" s="23"/>
      <c r="AI66" s="23"/>
      <c r="AJ66" s="23"/>
      <c r="AK66" s="22"/>
      <c r="AL66" s="22"/>
      <c r="AM66" s="23"/>
      <c r="AN66" s="23"/>
    </row>
    <row r="67" spans="1:40" ht="15">
      <c r="A67" s="46"/>
      <c r="B67" s="23"/>
      <c r="C67" s="23"/>
      <c r="D67" s="23"/>
      <c r="E67" s="23"/>
      <c r="F67" s="23"/>
      <c r="G67" s="22"/>
      <c r="H67" s="22"/>
      <c r="I67" s="23"/>
      <c r="J67" s="23"/>
      <c r="K67" s="22"/>
      <c r="L67" s="22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2"/>
      <c r="X67" s="22"/>
      <c r="Y67" s="23"/>
      <c r="Z67" s="23"/>
      <c r="AA67" s="23"/>
      <c r="AB67" s="23"/>
      <c r="AC67" s="22"/>
      <c r="AD67" s="22"/>
      <c r="AE67" s="22"/>
      <c r="AF67" s="22"/>
      <c r="AG67" s="23"/>
      <c r="AH67" s="23"/>
      <c r="AI67" s="23"/>
      <c r="AJ67" s="23"/>
      <c r="AK67" s="22"/>
      <c r="AL67" s="22"/>
      <c r="AM67" s="23"/>
      <c r="AN67" s="23"/>
    </row>
    <row r="68" spans="1:40" ht="15">
      <c r="A68" s="46"/>
      <c r="B68" s="23"/>
      <c r="C68" s="23"/>
      <c r="D68" s="23"/>
      <c r="E68" s="23"/>
      <c r="F68" s="23"/>
      <c r="G68" s="22"/>
      <c r="H68" s="22"/>
      <c r="I68" s="23"/>
      <c r="J68" s="23"/>
      <c r="K68" s="22"/>
      <c r="L68" s="22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2"/>
      <c r="X68" s="22"/>
      <c r="Y68" s="23"/>
      <c r="Z68" s="23"/>
      <c r="AA68" s="23"/>
      <c r="AB68" s="23"/>
      <c r="AC68" s="22"/>
      <c r="AD68" s="22"/>
      <c r="AE68" s="22"/>
      <c r="AF68" s="22"/>
      <c r="AG68" s="23"/>
      <c r="AH68" s="23"/>
      <c r="AI68" s="23"/>
      <c r="AJ68" s="23"/>
      <c r="AK68" s="22"/>
      <c r="AL68" s="22"/>
      <c r="AM68" s="23"/>
      <c r="AN68" s="23"/>
    </row>
    <row r="69" spans="1:40" ht="15">
      <c r="A69" s="46"/>
      <c r="B69" s="23"/>
      <c r="C69" s="23"/>
      <c r="D69" s="23"/>
      <c r="E69" s="23"/>
      <c r="F69" s="23"/>
      <c r="G69" s="22"/>
      <c r="H69" s="22"/>
      <c r="I69" s="23"/>
      <c r="J69" s="23"/>
      <c r="K69" s="22"/>
      <c r="L69" s="22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2"/>
      <c r="X69" s="22"/>
      <c r="Y69" s="23"/>
      <c r="Z69" s="23"/>
      <c r="AA69" s="23"/>
      <c r="AB69" s="23"/>
      <c r="AC69" s="22"/>
      <c r="AD69" s="22"/>
      <c r="AE69" s="22"/>
      <c r="AF69" s="22"/>
      <c r="AG69" s="23"/>
      <c r="AH69" s="23"/>
      <c r="AI69" s="23"/>
      <c r="AJ69" s="23"/>
      <c r="AK69" s="22"/>
      <c r="AL69" s="22"/>
      <c r="AM69" s="23"/>
      <c r="AN69" s="23"/>
    </row>
    <row r="70" spans="1:40" ht="15">
      <c r="A70" s="46"/>
      <c r="B70" s="23"/>
      <c r="C70" s="23"/>
      <c r="D70" s="23"/>
      <c r="E70" s="23"/>
      <c r="F70" s="23"/>
      <c r="G70" s="22"/>
      <c r="H70" s="22"/>
      <c r="I70" s="23"/>
      <c r="J70" s="23"/>
      <c r="K70" s="22"/>
      <c r="L70" s="22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2"/>
      <c r="X70" s="22"/>
      <c r="Y70" s="23"/>
      <c r="Z70" s="23"/>
      <c r="AA70" s="23"/>
      <c r="AB70" s="23"/>
      <c r="AC70" s="22"/>
      <c r="AD70" s="22"/>
      <c r="AE70" s="22"/>
      <c r="AF70" s="22"/>
      <c r="AG70" s="23"/>
      <c r="AH70" s="23"/>
      <c r="AI70" s="23"/>
      <c r="AJ70" s="23"/>
      <c r="AK70" s="22"/>
      <c r="AL70" s="22"/>
      <c r="AM70" s="23"/>
      <c r="AN70" s="23"/>
    </row>
    <row r="71" spans="1:40" ht="15">
      <c r="A71" s="46"/>
      <c r="B71" s="23"/>
      <c r="C71" s="23"/>
      <c r="D71" s="23"/>
      <c r="E71" s="23"/>
      <c r="F71" s="23"/>
      <c r="G71" s="22"/>
      <c r="H71" s="22"/>
      <c r="I71" s="23"/>
      <c r="J71" s="23"/>
      <c r="K71" s="22"/>
      <c r="L71" s="22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2"/>
      <c r="X71" s="22"/>
      <c r="Y71" s="23"/>
      <c r="Z71" s="23"/>
      <c r="AA71" s="23"/>
      <c r="AB71" s="23"/>
      <c r="AC71" s="22"/>
      <c r="AD71" s="22"/>
      <c r="AE71" s="22"/>
      <c r="AF71" s="22"/>
      <c r="AG71" s="23"/>
      <c r="AH71" s="23"/>
      <c r="AI71" s="23"/>
      <c r="AJ71" s="23"/>
      <c r="AK71" s="22"/>
      <c r="AL71" s="22"/>
      <c r="AM71" s="23"/>
      <c r="AN71" s="23"/>
    </row>
    <row r="72" spans="1:40" ht="15">
      <c r="A72" s="46"/>
      <c r="B72" s="23"/>
      <c r="C72" s="23"/>
      <c r="D72" s="23"/>
      <c r="E72" s="23"/>
      <c r="F72" s="23"/>
      <c r="G72" s="22"/>
      <c r="H72" s="22"/>
      <c r="I72" s="23"/>
      <c r="J72" s="23"/>
      <c r="K72" s="22"/>
      <c r="L72" s="22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2"/>
      <c r="X72" s="22"/>
      <c r="Y72" s="23"/>
      <c r="Z72" s="23"/>
      <c r="AA72" s="23"/>
      <c r="AB72" s="23"/>
      <c r="AC72" s="22"/>
      <c r="AD72" s="22"/>
      <c r="AE72" s="22"/>
      <c r="AF72" s="22"/>
      <c r="AG72" s="23"/>
      <c r="AH72" s="23"/>
      <c r="AI72" s="23"/>
      <c r="AJ72" s="23"/>
      <c r="AK72" s="22"/>
      <c r="AL72" s="22"/>
      <c r="AM72" s="23"/>
      <c r="AN72" s="23"/>
    </row>
    <row r="73" spans="1:40" ht="15">
      <c r="A73" s="46"/>
      <c r="B73" s="23"/>
      <c r="C73" s="23"/>
      <c r="D73" s="23"/>
      <c r="E73" s="23"/>
      <c r="F73" s="23"/>
      <c r="G73" s="22"/>
      <c r="H73" s="22"/>
      <c r="I73" s="23"/>
      <c r="J73" s="23"/>
      <c r="K73" s="22"/>
      <c r="L73" s="22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2"/>
      <c r="X73" s="22"/>
      <c r="Y73" s="23"/>
      <c r="Z73" s="23"/>
      <c r="AA73" s="23"/>
      <c r="AB73" s="23"/>
      <c r="AC73" s="22"/>
      <c r="AD73" s="22"/>
      <c r="AE73" s="22"/>
      <c r="AF73" s="22"/>
      <c r="AG73" s="23"/>
      <c r="AH73" s="23"/>
      <c r="AI73" s="23"/>
      <c r="AJ73" s="23"/>
      <c r="AK73" s="22"/>
      <c r="AL73" s="22"/>
      <c r="AM73" s="23"/>
      <c r="AN73" s="23"/>
    </row>
    <row r="74" spans="1:40" ht="15">
      <c r="A74" s="46"/>
      <c r="B74" s="23"/>
      <c r="C74" s="23"/>
      <c r="D74" s="23"/>
      <c r="E74" s="23"/>
      <c r="F74" s="23"/>
      <c r="G74" s="22"/>
      <c r="H74" s="22"/>
      <c r="I74" s="23"/>
      <c r="J74" s="23"/>
      <c r="K74" s="22"/>
      <c r="L74" s="22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2"/>
      <c r="X74" s="22"/>
      <c r="Y74" s="23"/>
      <c r="Z74" s="23"/>
      <c r="AA74" s="23"/>
      <c r="AB74" s="23"/>
      <c r="AC74" s="22"/>
      <c r="AD74" s="22"/>
      <c r="AE74" s="22"/>
      <c r="AF74" s="22"/>
      <c r="AG74" s="23"/>
      <c r="AH74" s="23"/>
      <c r="AI74" s="23"/>
      <c r="AJ74" s="23"/>
      <c r="AK74" s="22"/>
      <c r="AL74" s="22"/>
      <c r="AM74" s="23"/>
      <c r="AN74" s="23"/>
    </row>
    <row r="75" spans="1:40" ht="15">
      <c r="A75" s="46"/>
      <c r="B75" s="23"/>
      <c r="C75" s="23"/>
      <c r="D75" s="23"/>
      <c r="E75" s="23"/>
      <c r="F75" s="23"/>
      <c r="G75" s="22"/>
      <c r="H75" s="22"/>
      <c r="I75" s="23"/>
      <c r="J75" s="23"/>
      <c r="K75" s="22"/>
      <c r="L75" s="22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2"/>
      <c r="X75" s="22"/>
      <c r="Y75" s="23"/>
      <c r="Z75" s="23"/>
      <c r="AA75" s="23"/>
      <c r="AB75" s="23"/>
      <c r="AC75" s="22"/>
      <c r="AD75" s="22"/>
      <c r="AE75" s="22"/>
      <c r="AF75" s="22"/>
      <c r="AG75" s="23"/>
      <c r="AH75" s="23"/>
      <c r="AI75" s="23"/>
      <c r="AJ75" s="23"/>
      <c r="AK75" s="22"/>
      <c r="AL75" s="22"/>
      <c r="AM75" s="23"/>
      <c r="AN75" s="23"/>
    </row>
    <row r="76" spans="1:40" ht="15">
      <c r="A76" s="46"/>
      <c r="B76" s="23"/>
      <c r="C76" s="23"/>
      <c r="D76" s="23"/>
      <c r="E76" s="23"/>
      <c r="F76" s="23"/>
      <c r="G76" s="22"/>
      <c r="H76" s="22"/>
      <c r="I76" s="23"/>
      <c r="J76" s="23"/>
      <c r="K76" s="22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2"/>
      <c r="X76" s="22"/>
      <c r="Y76" s="23"/>
      <c r="Z76" s="23"/>
      <c r="AA76" s="23"/>
      <c r="AB76" s="23"/>
      <c r="AC76" s="22"/>
      <c r="AD76" s="22"/>
      <c r="AE76" s="22"/>
      <c r="AF76" s="22"/>
      <c r="AG76" s="23"/>
      <c r="AH76" s="23"/>
      <c r="AI76" s="23"/>
      <c r="AJ76" s="23"/>
      <c r="AK76" s="22"/>
      <c r="AL76" s="22"/>
      <c r="AM76" s="23"/>
      <c r="AN76" s="23"/>
    </row>
    <row r="77" spans="1:40" ht="15">
      <c r="A77" s="46"/>
      <c r="B77" s="23"/>
      <c r="C77" s="23"/>
      <c r="D77" s="23"/>
      <c r="E77" s="23"/>
      <c r="F77" s="23"/>
      <c r="G77" s="22"/>
      <c r="H77" s="22"/>
      <c r="I77" s="23"/>
      <c r="J77" s="23"/>
      <c r="K77" s="22"/>
      <c r="L77" s="22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2"/>
      <c r="X77" s="22"/>
      <c r="Y77" s="23"/>
      <c r="Z77" s="23"/>
      <c r="AA77" s="23"/>
      <c r="AB77" s="23"/>
      <c r="AC77" s="22"/>
      <c r="AD77" s="22"/>
      <c r="AE77" s="22"/>
      <c r="AF77" s="22"/>
      <c r="AG77" s="23"/>
      <c r="AH77" s="23"/>
      <c r="AI77" s="23"/>
      <c r="AJ77" s="23"/>
      <c r="AK77" s="22"/>
      <c r="AL77" s="22"/>
      <c r="AM77" s="23"/>
      <c r="AN77" s="23"/>
    </row>
    <row r="78" spans="1:40" ht="15">
      <c r="A78" s="46"/>
      <c r="B78" s="23"/>
      <c r="C78" s="23"/>
      <c r="D78" s="23"/>
      <c r="E78" s="23"/>
      <c r="F78" s="23"/>
      <c r="G78" s="22"/>
      <c r="H78" s="22"/>
      <c r="I78" s="23"/>
      <c r="J78" s="23"/>
      <c r="K78" s="22"/>
      <c r="L78" s="22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2"/>
      <c r="X78" s="22"/>
      <c r="Y78" s="23"/>
      <c r="Z78" s="23"/>
      <c r="AA78" s="23"/>
      <c r="AB78" s="23"/>
      <c r="AC78" s="22"/>
      <c r="AD78" s="22"/>
      <c r="AE78" s="22"/>
      <c r="AF78" s="22"/>
      <c r="AG78" s="23"/>
      <c r="AH78" s="23"/>
      <c r="AI78" s="23"/>
      <c r="AJ78" s="23"/>
      <c r="AK78" s="22"/>
      <c r="AL78" s="22"/>
      <c r="AM78" s="23"/>
      <c r="AN78" s="23"/>
    </row>
    <row r="79" spans="1:40" ht="15">
      <c r="A79" s="46"/>
      <c r="B79" s="23"/>
      <c r="C79" s="23"/>
      <c r="D79" s="23"/>
      <c r="E79" s="23"/>
      <c r="F79" s="23"/>
      <c r="G79" s="22"/>
      <c r="H79" s="22"/>
      <c r="I79" s="23"/>
      <c r="J79" s="23"/>
      <c r="K79" s="22"/>
      <c r="L79" s="22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2"/>
      <c r="X79" s="22"/>
      <c r="Y79" s="23"/>
      <c r="Z79" s="23"/>
      <c r="AA79" s="23"/>
      <c r="AB79" s="23"/>
      <c r="AC79" s="22"/>
      <c r="AD79" s="22"/>
      <c r="AE79" s="22"/>
      <c r="AF79" s="22"/>
      <c r="AG79" s="23"/>
      <c r="AH79" s="23"/>
      <c r="AI79" s="23"/>
      <c r="AJ79" s="23"/>
      <c r="AK79" s="22"/>
      <c r="AL79" s="22"/>
      <c r="AM79" s="23"/>
      <c r="AN79" s="23"/>
    </row>
    <row r="80" spans="1:40" ht="15">
      <c r="A80" s="46"/>
      <c r="B80" s="23"/>
      <c r="C80" s="23"/>
      <c r="D80" s="23"/>
      <c r="E80" s="23"/>
      <c r="F80" s="23"/>
      <c r="G80" s="22"/>
      <c r="H80" s="22"/>
      <c r="I80" s="23"/>
      <c r="J80" s="23"/>
      <c r="K80" s="22"/>
      <c r="L80" s="22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2"/>
      <c r="X80" s="22"/>
      <c r="Y80" s="23"/>
      <c r="Z80" s="23"/>
      <c r="AA80" s="23"/>
      <c r="AB80" s="23"/>
      <c r="AC80" s="22"/>
      <c r="AD80" s="22"/>
      <c r="AE80" s="22"/>
      <c r="AF80" s="22"/>
      <c r="AG80" s="23"/>
      <c r="AH80" s="23"/>
      <c r="AI80" s="23"/>
      <c r="AJ80" s="23"/>
      <c r="AK80" s="22"/>
      <c r="AL80" s="22"/>
      <c r="AM80" s="23"/>
      <c r="AN80" s="23"/>
    </row>
    <row r="81" spans="1:40" ht="15">
      <c r="A81" s="46"/>
      <c r="B81" s="23"/>
      <c r="C81" s="23"/>
      <c r="D81" s="23"/>
      <c r="E81" s="23"/>
      <c r="F81" s="23"/>
      <c r="G81" s="22"/>
      <c r="H81" s="22"/>
      <c r="I81" s="23"/>
      <c r="J81" s="23"/>
      <c r="K81" s="22"/>
      <c r="L81" s="22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2"/>
      <c r="X81" s="22"/>
      <c r="Y81" s="23"/>
      <c r="Z81" s="23"/>
      <c r="AA81" s="23"/>
      <c r="AB81" s="23"/>
      <c r="AC81" s="22"/>
      <c r="AD81" s="22"/>
      <c r="AE81" s="22"/>
      <c r="AF81" s="22"/>
      <c r="AG81" s="23"/>
      <c r="AH81" s="23"/>
      <c r="AI81" s="23"/>
      <c r="AJ81" s="23"/>
      <c r="AK81" s="22"/>
      <c r="AL81" s="22"/>
      <c r="AM81" s="23"/>
      <c r="AN81" s="23"/>
    </row>
    <row r="82" spans="1:40" ht="15">
      <c r="A82" s="46"/>
      <c r="B82" s="23"/>
      <c r="C82" s="23"/>
      <c r="D82" s="23"/>
      <c r="E82" s="23"/>
      <c r="F82" s="23"/>
      <c r="G82" s="22"/>
      <c r="H82" s="22"/>
      <c r="I82" s="23"/>
      <c r="J82" s="23"/>
      <c r="K82" s="22"/>
      <c r="L82" s="22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2"/>
      <c r="X82" s="22"/>
      <c r="Y82" s="23"/>
      <c r="Z82" s="23"/>
      <c r="AA82" s="23"/>
      <c r="AB82" s="23"/>
      <c r="AC82" s="22"/>
      <c r="AD82" s="22"/>
      <c r="AE82" s="22"/>
      <c r="AF82" s="22"/>
      <c r="AG82" s="23"/>
      <c r="AH82" s="23"/>
      <c r="AI82" s="23"/>
      <c r="AJ82" s="23"/>
      <c r="AK82" s="22"/>
      <c r="AL82" s="22"/>
      <c r="AM82" s="23"/>
      <c r="AN82" s="23"/>
    </row>
    <row r="83" spans="1:40" ht="15">
      <c r="A83" s="46"/>
      <c r="B83" s="23"/>
      <c r="C83" s="23"/>
      <c r="D83" s="23"/>
      <c r="E83" s="23"/>
      <c r="F83" s="23"/>
      <c r="G83" s="22"/>
      <c r="H83" s="22"/>
      <c r="I83" s="23"/>
      <c r="J83" s="23"/>
      <c r="K83" s="22"/>
      <c r="L83" s="22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2"/>
      <c r="X83" s="22"/>
      <c r="Y83" s="23"/>
      <c r="Z83" s="23"/>
      <c r="AA83" s="23"/>
      <c r="AB83" s="23"/>
      <c r="AC83" s="22"/>
      <c r="AD83" s="22"/>
      <c r="AE83" s="22"/>
      <c r="AF83" s="22"/>
      <c r="AG83" s="23"/>
      <c r="AH83" s="23"/>
      <c r="AI83" s="23"/>
      <c r="AJ83" s="23"/>
      <c r="AK83" s="22"/>
      <c r="AL83" s="22"/>
      <c r="AM83" s="23"/>
      <c r="AN83" s="23"/>
    </row>
    <row r="84" spans="1:40" ht="15">
      <c r="A84" s="46"/>
      <c r="B84" s="23"/>
      <c r="C84" s="23"/>
      <c r="D84" s="23"/>
      <c r="E84" s="23"/>
      <c r="F84" s="23"/>
      <c r="G84" s="22"/>
      <c r="H84" s="22"/>
      <c r="I84" s="23"/>
      <c r="J84" s="23"/>
      <c r="K84" s="22"/>
      <c r="L84" s="22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2"/>
      <c r="X84" s="22"/>
      <c r="Y84" s="23"/>
      <c r="Z84" s="23"/>
      <c r="AA84" s="23"/>
      <c r="AB84" s="23"/>
      <c r="AC84" s="22"/>
      <c r="AD84" s="22"/>
      <c r="AE84" s="22"/>
      <c r="AF84" s="22"/>
      <c r="AG84" s="23"/>
      <c r="AH84" s="23"/>
      <c r="AI84" s="23"/>
      <c r="AJ84" s="23"/>
      <c r="AK84" s="22"/>
      <c r="AL84" s="22"/>
      <c r="AM84" s="23"/>
      <c r="AN84" s="23"/>
    </row>
    <row r="85" spans="1:40" ht="15">
      <c r="A85" s="46"/>
      <c r="B85" s="23"/>
      <c r="C85" s="23"/>
      <c r="D85" s="23"/>
      <c r="E85" s="23"/>
      <c r="F85" s="23"/>
      <c r="G85" s="22"/>
      <c r="H85" s="22"/>
      <c r="I85" s="23"/>
      <c r="J85" s="23"/>
      <c r="K85" s="22"/>
      <c r="L85" s="22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2"/>
      <c r="X85" s="22"/>
      <c r="Y85" s="23"/>
      <c r="Z85" s="23"/>
      <c r="AA85" s="23"/>
      <c r="AB85" s="23"/>
      <c r="AC85" s="22"/>
      <c r="AD85" s="22"/>
      <c r="AE85" s="22"/>
      <c r="AF85" s="22"/>
      <c r="AG85" s="23"/>
      <c r="AH85" s="23"/>
      <c r="AI85" s="23"/>
      <c r="AJ85" s="23"/>
      <c r="AK85" s="22"/>
      <c r="AL85" s="22"/>
      <c r="AM85" s="23"/>
      <c r="AN85" s="23"/>
    </row>
    <row r="86" spans="1:40" ht="15">
      <c r="A86" s="46"/>
      <c r="B86" s="23"/>
      <c r="C86" s="23"/>
      <c r="D86" s="23"/>
      <c r="E86" s="23"/>
      <c r="F86" s="23"/>
      <c r="G86" s="22"/>
      <c r="H86" s="22"/>
      <c r="I86" s="23"/>
      <c r="J86" s="23"/>
      <c r="K86" s="22"/>
      <c r="L86" s="22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2"/>
      <c r="X86" s="22"/>
      <c r="Y86" s="23"/>
      <c r="Z86" s="23"/>
      <c r="AA86" s="23"/>
      <c r="AB86" s="23"/>
      <c r="AC86" s="22"/>
      <c r="AD86" s="22"/>
      <c r="AE86" s="22"/>
      <c r="AF86" s="22"/>
      <c r="AG86" s="23"/>
      <c r="AH86" s="23"/>
      <c r="AI86" s="23"/>
      <c r="AJ86" s="23"/>
      <c r="AK86" s="22"/>
      <c r="AL86" s="22"/>
      <c r="AM86" s="23"/>
      <c r="AN86" s="23"/>
    </row>
    <row r="87" spans="1:40" ht="15">
      <c r="A87" s="46"/>
      <c r="B87" s="23"/>
      <c r="C87" s="23"/>
      <c r="D87" s="23"/>
      <c r="E87" s="23"/>
      <c r="F87" s="23"/>
      <c r="G87" s="22"/>
      <c r="H87" s="22"/>
      <c r="I87" s="23"/>
      <c r="J87" s="23"/>
      <c r="K87" s="22"/>
      <c r="L87" s="22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2"/>
      <c r="X87" s="22"/>
      <c r="Y87" s="23"/>
      <c r="Z87" s="23"/>
      <c r="AA87" s="23"/>
      <c r="AB87" s="23"/>
      <c r="AC87" s="22"/>
      <c r="AD87" s="22"/>
      <c r="AE87" s="22"/>
      <c r="AF87" s="22"/>
      <c r="AG87" s="23"/>
      <c r="AH87" s="23"/>
      <c r="AI87" s="23"/>
      <c r="AJ87" s="23"/>
      <c r="AK87" s="22"/>
      <c r="AL87" s="22"/>
      <c r="AM87" s="23"/>
      <c r="AN87" s="23"/>
    </row>
    <row r="88" spans="1:40" ht="15">
      <c r="A88" s="46"/>
      <c r="B88" s="23"/>
      <c r="C88" s="23"/>
      <c r="D88" s="23"/>
      <c r="E88" s="23"/>
      <c r="F88" s="23"/>
      <c r="G88" s="22"/>
      <c r="H88" s="22"/>
      <c r="I88" s="23"/>
      <c r="J88" s="23"/>
      <c r="K88" s="22"/>
      <c r="L88" s="22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2"/>
      <c r="X88" s="22"/>
      <c r="Y88" s="23"/>
      <c r="Z88" s="23"/>
      <c r="AA88" s="23"/>
      <c r="AB88" s="23"/>
      <c r="AC88" s="22"/>
      <c r="AD88" s="22"/>
      <c r="AE88" s="22"/>
      <c r="AF88" s="22"/>
      <c r="AG88" s="23"/>
      <c r="AH88" s="23"/>
      <c r="AI88" s="23"/>
      <c r="AJ88" s="23"/>
      <c r="AK88" s="22"/>
      <c r="AL88" s="22"/>
      <c r="AM88" s="23"/>
      <c r="AN88" s="23"/>
    </row>
    <row r="89" spans="1:40" ht="15">
      <c r="A89" s="46"/>
      <c r="B89" s="23"/>
      <c r="C89" s="23"/>
      <c r="D89" s="23"/>
      <c r="E89" s="23"/>
      <c r="F89" s="23"/>
      <c r="G89" s="22"/>
      <c r="H89" s="22"/>
      <c r="I89" s="23"/>
      <c r="J89" s="23"/>
      <c r="K89" s="22"/>
      <c r="L89" s="22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2"/>
      <c r="X89" s="22"/>
      <c r="Y89" s="23"/>
      <c r="Z89" s="23"/>
      <c r="AA89" s="23"/>
      <c r="AB89" s="23"/>
      <c r="AC89" s="22"/>
      <c r="AD89" s="22"/>
      <c r="AE89" s="22"/>
      <c r="AF89" s="22"/>
      <c r="AG89" s="23"/>
      <c r="AH89" s="23"/>
      <c r="AI89" s="23"/>
      <c r="AJ89" s="23"/>
      <c r="AK89" s="22"/>
      <c r="AL89" s="22"/>
      <c r="AM89" s="23"/>
      <c r="AN89" s="23"/>
    </row>
    <row r="90" spans="1:40" ht="15">
      <c r="A90" s="46"/>
      <c r="B90" s="23"/>
      <c r="C90" s="23"/>
      <c r="D90" s="23"/>
      <c r="E90" s="23"/>
      <c r="F90" s="23"/>
      <c r="G90" s="22"/>
      <c r="H90" s="22"/>
      <c r="I90" s="23"/>
      <c r="J90" s="23"/>
      <c r="K90" s="22"/>
      <c r="L90" s="22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2"/>
      <c r="X90" s="22"/>
      <c r="Y90" s="23"/>
      <c r="Z90" s="23"/>
      <c r="AA90" s="23"/>
      <c r="AB90" s="23"/>
      <c r="AC90" s="22"/>
      <c r="AD90" s="22"/>
      <c r="AE90" s="22"/>
      <c r="AF90" s="22"/>
      <c r="AG90" s="23"/>
      <c r="AH90" s="23"/>
      <c r="AI90" s="23"/>
      <c r="AJ90" s="23"/>
      <c r="AK90" s="22"/>
      <c r="AL90" s="22"/>
      <c r="AM90" s="23"/>
      <c r="AN90" s="23"/>
    </row>
    <row r="91" spans="1:40" ht="15">
      <c r="A91" s="46"/>
      <c r="B91" s="23"/>
      <c r="C91" s="23"/>
      <c r="D91" s="23"/>
      <c r="E91" s="23"/>
      <c r="F91" s="23"/>
      <c r="G91" s="22"/>
      <c r="H91" s="22"/>
      <c r="I91" s="23"/>
      <c r="J91" s="23"/>
      <c r="K91" s="22"/>
      <c r="L91" s="22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2"/>
      <c r="X91" s="22"/>
      <c r="Y91" s="23"/>
      <c r="Z91" s="23"/>
      <c r="AA91" s="23"/>
      <c r="AB91" s="23"/>
      <c r="AC91" s="22"/>
      <c r="AD91" s="22"/>
      <c r="AE91" s="22"/>
      <c r="AF91" s="22"/>
      <c r="AG91" s="23"/>
      <c r="AH91" s="23"/>
      <c r="AI91" s="23"/>
      <c r="AJ91" s="23"/>
      <c r="AK91" s="22"/>
      <c r="AL91" s="22"/>
      <c r="AM91" s="23"/>
      <c r="AN91" s="23"/>
    </row>
    <row r="92" spans="1:40" ht="15">
      <c r="A92" s="46"/>
      <c r="B92" s="23"/>
      <c r="C92" s="23"/>
      <c r="D92" s="23"/>
      <c r="E92" s="23"/>
      <c r="F92" s="23"/>
      <c r="G92" s="22"/>
      <c r="H92" s="22"/>
      <c r="I92" s="23"/>
      <c r="J92" s="23"/>
      <c r="K92" s="22"/>
      <c r="L92" s="22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2"/>
      <c r="X92" s="22"/>
      <c r="Y92" s="23"/>
      <c r="Z92" s="23"/>
      <c r="AA92" s="23"/>
      <c r="AB92" s="23"/>
      <c r="AC92" s="22"/>
      <c r="AD92" s="22"/>
      <c r="AE92" s="22"/>
      <c r="AF92" s="22"/>
      <c r="AG92" s="23"/>
      <c r="AH92" s="23"/>
      <c r="AI92" s="23"/>
      <c r="AJ92" s="23"/>
      <c r="AK92" s="22"/>
      <c r="AL92" s="22"/>
      <c r="AM92" s="23"/>
      <c r="AN92" s="23"/>
    </row>
    <row r="93" spans="1:40" ht="15">
      <c r="A93" s="46"/>
      <c r="B93" s="23"/>
      <c r="C93" s="23"/>
      <c r="D93" s="23"/>
      <c r="E93" s="23"/>
      <c r="F93" s="23"/>
      <c r="G93" s="22"/>
      <c r="H93" s="22"/>
      <c r="I93" s="23"/>
      <c r="J93" s="23"/>
      <c r="K93" s="22"/>
      <c r="L93" s="22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2"/>
      <c r="X93" s="22"/>
      <c r="Y93" s="23"/>
      <c r="Z93" s="23"/>
      <c r="AA93" s="23"/>
      <c r="AB93" s="23"/>
      <c r="AC93" s="22"/>
      <c r="AD93" s="22"/>
      <c r="AE93" s="22"/>
      <c r="AF93" s="22"/>
      <c r="AG93" s="23"/>
      <c r="AH93" s="23"/>
      <c r="AI93" s="23"/>
      <c r="AJ93" s="23"/>
      <c r="AK93" s="22"/>
      <c r="AL93" s="22"/>
      <c r="AM93" s="23"/>
      <c r="AN93" s="23"/>
    </row>
    <row r="94" spans="1:40" ht="15">
      <c r="A94" s="46"/>
      <c r="B94" s="23"/>
      <c r="C94" s="23"/>
      <c r="D94" s="23"/>
      <c r="E94" s="23"/>
      <c r="F94" s="23"/>
      <c r="G94" s="22"/>
      <c r="H94" s="22"/>
      <c r="I94" s="23"/>
      <c r="J94" s="23"/>
      <c r="K94" s="22"/>
      <c r="L94" s="22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2"/>
      <c r="X94" s="22"/>
      <c r="Y94" s="23"/>
      <c r="Z94" s="23"/>
      <c r="AA94" s="23"/>
      <c r="AB94" s="23"/>
      <c r="AC94" s="22"/>
      <c r="AD94" s="22"/>
      <c r="AE94" s="22"/>
      <c r="AF94" s="22"/>
      <c r="AG94" s="23"/>
      <c r="AH94" s="23"/>
      <c r="AI94" s="23"/>
      <c r="AJ94" s="23"/>
      <c r="AK94" s="22"/>
      <c r="AL94" s="22"/>
      <c r="AM94" s="23"/>
      <c r="AN94" s="23"/>
    </row>
    <row r="95" spans="1:40" ht="15">
      <c r="A95" s="46"/>
      <c r="B95" s="23"/>
      <c r="C95" s="23"/>
      <c r="D95" s="23"/>
      <c r="E95" s="23"/>
      <c r="F95" s="23"/>
      <c r="G95" s="22"/>
      <c r="H95" s="22"/>
      <c r="I95" s="23"/>
      <c r="J95" s="23"/>
      <c r="K95" s="22"/>
      <c r="L95" s="22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2"/>
      <c r="X95" s="22"/>
      <c r="Y95" s="23"/>
      <c r="Z95" s="23"/>
      <c r="AA95" s="23"/>
      <c r="AB95" s="23"/>
      <c r="AC95" s="22"/>
      <c r="AD95" s="22"/>
      <c r="AE95" s="22"/>
      <c r="AF95" s="22"/>
      <c r="AG95" s="23"/>
      <c r="AH95" s="23"/>
      <c r="AI95" s="23"/>
      <c r="AJ95" s="23"/>
      <c r="AK95" s="22"/>
      <c r="AL95" s="22"/>
      <c r="AM95" s="23"/>
      <c r="AN95" s="23"/>
    </row>
    <row r="96" spans="1:40" ht="15">
      <c r="A96" s="46"/>
      <c r="B96" s="23"/>
      <c r="C96" s="23"/>
      <c r="D96" s="23"/>
      <c r="E96" s="23"/>
      <c r="F96" s="23"/>
      <c r="G96" s="22"/>
      <c r="H96" s="22"/>
      <c r="I96" s="23"/>
      <c r="J96" s="23"/>
      <c r="K96" s="22"/>
      <c r="L96" s="22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2"/>
      <c r="X96" s="22"/>
      <c r="Y96" s="23"/>
      <c r="Z96" s="23"/>
      <c r="AA96" s="23"/>
      <c r="AB96" s="23"/>
      <c r="AC96" s="22"/>
      <c r="AD96" s="22"/>
      <c r="AE96" s="22"/>
      <c r="AF96" s="22"/>
      <c r="AG96" s="23"/>
      <c r="AH96" s="23"/>
      <c r="AI96" s="23"/>
      <c r="AJ96" s="23"/>
      <c r="AK96" s="22"/>
      <c r="AL96" s="22"/>
      <c r="AM96" s="23"/>
      <c r="AN96" s="23"/>
    </row>
    <row r="97" spans="1:40" ht="15">
      <c r="A97" s="46"/>
      <c r="B97" s="23"/>
      <c r="C97" s="23"/>
      <c r="D97" s="23"/>
      <c r="E97" s="23"/>
      <c r="F97" s="23"/>
      <c r="G97" s="22"/>
      <c r="H97" s="22"/>
      <c r="I97" s="23"/>
      <c r="J97" s="23"/>
      <c r="K97" s="22"/>
      <c r="L97" s="22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2"/>
      <c r="X97" s="22"/>
      <c r="Y97" s="23"/>
      <c r="Z97" s="23"/>
      <c r="AA97" s="23"/>
      <c r="AB97" s="23"/>
      <c r="AC97" s="22"/>
      <c r="AD97" s="22"/>
      <c r="AE97" s="22"/>
      <c r="AF97" s="22"/>
      <c r="AG97" s="23"/>
      <c r="AH97" s="23"/>
      <c r="AI97" s="23"/>
      <c r="AJ97" s="23"/>
      <c r="AK97" s="22"/>
      <c r="AL97" s="22"/>
      <c r="AM97" s="23"/>
      <c r="AN97" s="23"/>
    </row>
    <row r="98" spans="1:40" ht="15">
      <c r="A98" s="46"/>
      <c r="B98" s="23"/>
      <c r="C98" s="23"/>
      <c r="D98" s="23"/>
      <c r="E98" s="23"/>
      <c r="F98" s="23"/>
      <c r="G98" s="22"/>
      <c r="H98" s="22"/>
      <c r="I98" s="23"/>
      <c r="J98" s="23"/>
      <c r="K98" s="22"/>
      <c r="L98" s="22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2"/>
      <c r="X98" s="22"/>
      <c r="Y98" s="23"/>
      <c r="Z98" s="23"/>
      <c r="AA98" s="23"/>
      <c r="AB98" s="23"/>
      <c r="AC98" s="22"/>
      <c r="AD98" s="22"/>
      <c r="AE98" s="22"/>
      <c r="AF98" s="22"/>
      <c r="AG98" s="23"/>
      <c r="AH98" s="23"/>
      <c r="AI98" s="23"/>
      <c r="AJ98" s="23"/>
      <c r="AK98" s="22"/>
      <c r="AL98" s="22"/>
      <c r="AM98" s="23"/>
      <c r="AN98" s="23"/>
    </row>
    <row r="99" spans="1:40" ht="15">
      <c r="A99" s="46"/>
      <c r="B99" s="23"/>
      <c r="C99" s="23"/>
      <c r="D99" s="23"/>
      <c r="E99" s="23"/>
      <c r="F99" s="23"/>
      <c r="G99" s="22"/>
      <c r="H99" s="22"/>
      <c r="I99" s="23"/>
      <c r="J99" s="23"/>
      <c r="K99" s="22"/>
      <c r="L99" s="22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2"/>
      <c r="X99" s="22"/>
      <c r="Y99" s="23"/>
      <c r="Z99" s="23"/>
      <c r="AA99" s="23"/>
      <c r="AB99" s="23"/>
      <c r="AC99" s="22"/>
      <c r="AD99" s="22"/>
      <c r="AE99" s="22"/>
      <c r="AF99" s="22"/>
      <c r="AG99" s="23"/>
      <c r="AH99" s="23"/>
      <c r="AI99" s="23"/>
      <c r="AJ99" s="23"/>
      <c r="AK99" s="22"/>
      <c r="AL99" s="22"/>
      <c r="AM99" s="23"/>
      <c r="AN99" s="23"/>
    </row>
    <row r="100" spans="1:40" ht="15">
      <c r="A100" s="46"/>
      <c r="B100" s="23"/>
      <c r="C100" s="23"/>
      <c r="D100" s="23"/>
      <c r="E100" s="23"/>
      <c r="F100" s="23"/>
      <c r="G100" s="22"/>
      <c r="H100" s="22"/>
      <c r="I100" s="23"/>
      <c r="J100" s="23"/>
      <c r="K100" s="22"/>
      <c r="L100" s="22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2"/>
      <c r="X100" s="22"/>
      <c r="Y100" s="23"/>
      <c r="Z100" s="23"/>
      <c r="AA100" s="23"/>
      <c r="AB100" s="23"/>
      <c r="AC100" s="22"/>
      <c r="AD100" s="22"/>
      <c r="AE100" s="22"/>
      <c r="AF100" s="22"/>
      <c r="AG100" s="23"/>
      <c r="AH100" s="23"/>
      <c r="AI100" s="23"/>
      <c r="AJ100" s="23"/>
      <c r="AK100" s="22"/>
      <c r="AL100" s="22"/>
      <c r="AM100" s="23"/>
      <c r="AN100" s="23"/>
    </row>
    <row r="101" spans="1:40" ht="15">
      <c r="A101" s="46"/>
      <c r="B101" s="23"/>
      <c r="C101" s="23"/>
      <c r="D101" s="23"/>
      <c r="E101" s="23"/>
      <c r="F101" s="23"/>
      <c r="G101" s="22"/>
      <c r="H101" s="22"/>
      <c r="I101" s="23"/>
      <c r="J101" s="23"/>
      <c r="K101" s="22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2"/>
      <c r="X101" s="22"/>
      <c r="Y101" s="23"/>
      <c r="Z101" s="23"/>
      <c r="AA101" s="23"/>
      <c r="AB101" s="23"/>
      <c r="AC101" s="22"/>
      <c r="AD101" s="22"/>
      <c r="AE101" s="22"/>
      <c r="AF101" s="22"/>
      <c r="AG101" s="23"/>
      <c r="AH101" s="23"/>
      <c r="AI101" s="23"/>
      <c r="AJ101" s="23"/>
      <c r="AK101" s="22"/>
      <c r="AL101" s="22"/>
      <c r="AM101" s="23"/>
      <c r="AN101" s="23"/>
    </row>
    <row r="102" spans="1:40" ht="15">
      <c r="A102" s="46"/>
      <c r="B102" s="23"/>
      <c r="C102" s="23"/>
      <c r="D102" s="23"/>
      <c r="E102" s="23"/>
      <c r="F102" s="23"/>
      <c r="G102" s="22"/>
      <c r="H102" s="22"/>
      <c r="I102" s="23"/>
      <c r="J102" s="23"/>
      <c r="K102" s="22"/>
      <c r="L102" s="22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2"/>
      <c r="X102" s="22"/>
      <c r="Y102" s="23"/>
      <c r="Z102" s="23"/>
      <c r="AA102" s="23"/>
      <c r="AB102" s="23"/>
      <c r="AC102" s="22"/>
      <c r="AD102" s="22"/>
      <c r="AE102" s="22"/>
      <c r="AF102" s="22"/>
      <c r="AG102" s="23"/>
      <c r="AH102" s="23"/>
      <c r="AI102" s="23"/>
      <c r="AJ102" s="23"/>
      <c r="AK102" s="22"/>
      <c r="AL102" s="22"/>
      <c r="AM102" s="23"/>
      <c r="AN102" s="23"/>
    </row>
    <row r="103" spans="1:40" ht="15">
      <c r="A103" s="46"/>
      <c r="B103" s="23"/>
      <c r="C103" s="23"/>
      <c r="D103" s="23"/>
      <c r="E103" s="23"/>
      <c r="F103" s="23"/>
      <c r="G103" s="22"/>
      <c r="H103" s="22"/>
      <c r="I103" s="23"/>
      <c r="J103" s="23"/>
      <c r="K103" s="22"/>
      <c r="L103" s="22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2"/>
      <c r="X103" s="22"/>
      <c r="Y103" s="23"/>
      <c r="Z103" s="23"/>
      <c r="AA103" s="23"/>
      <c r="AB103" s="23"/>
      <c r="AC103" s="22"/>
      <c r="AD103" s="22"/>
      <c r="AE103" s="22"/>
      <c r="AF103" s="22"/>
      <c r="AG103" s="23"/>
      <c r="AH103" s="23"/>
      <c r="AI103" s="23"/>
      <c r="AJ103" s="23"/>
      <c r="AK103" s="22"/>
      <c r="AL103" s="22"/>
      <c r="AM103" s="23"/>
      <c r="AN103" s="23"/>
    </row>
    <row r="104" spans="1:40" ht="15">
      <c r="A104" s="46"/>
      <c r="B104" s="23"/>
      <c r="C104" s="23"/>
      <c r="D104" s="23"/>
      <c r="E104" s="23"/>
      <c r="F104" s="23"/>
      <c r="G104" s="22"/>
      <c r="H104" s="22"/>
      <c r="I104" s="23"/>
      <c r="J104" s="23"/>
      <c r="K104" s="22"/>
      <c r="L104" s="22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2"/>
      <c r="X104" s="22"/>
      <c r="Y104" s="23"/>
      <c r="Z104" s="23"/>
      <c r="AA104" s="23"/>
      <c r="AB104" s="23"/>
      <c r="AC104" s="22"/>
      <c r="AD104" s="22"/>
      <c r="AE104" s="22"/>
      <c r="AF104" s="22"/>
      <c r="AG104" s="23"/>
      <c r="AH104" s="23"/>
      <c r="AI104" s="23"/>
      <c r="AJ104" s="23"/>
      <c r="AK104" s="22"/>
      <c r="AL104" s="22"/>
      <c r="AM104" s="23"/>
      <c r="AN104" s="23"/>
    </row>
    <row r="105" spans="1:40" ht="15">
      <c r="A105" s="46"/>
      <c r="B105" s="23"/>
      <c r="C105" s="23"/>
      <c r="D105" s="23"/>
      <c r="E105" s="23"/>
      <c r="F105" s="23"/>
      <c r="G105" s="22"/>
      <c r="H105" s="22"/>
      <c r="I105" s="23"/>
      <c r="J105" s="23"/>
      <c r="K105" s="22"/>
      <c r="L105" s="22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2"/>
      <c r="X105" s="22"/>
      <c r="Y105" s="23"/>
      <c r="Z105" s="23"/>
      <c r="AA105" s="23"/>
      <c r="AB105" s="23"/>
      <c r="AC105" s="22"/>
      <c r="AD105" s="22"/>
      <c r="AE105" s="22"/>
      <c r="AF105" s="22"/>
      <c r="AG105" s="23"/>
      <c r="AH105" s="23"/>
      <c r="AI105" s="23"/>
      <c r="AJ105" s="23"/>
      <c r="AK105" s="22"/>
      <c r="AL105" s="22"/>
      <c r="AM105" s="23"/>
      <c r="AN105" s="23"/>
    </row>
    <row r="106" spans="1:40" ht="15">
      <c r="A106" s="46"/>
      <c r="B106" s="23"/>
      <c r="C106" s="23"/>
      <c r="D106" s="23"/>
      <c r="E106" s="23"/>
      <c r="F106" s="23"/>
      <c r="G106" s="22"/>
      <c r="H106" s="22"/>
      <c r="I106" s="23"/>
      <c r="J106" s="23"/>
      <c r="K106" s="22"/>
      <c r="L106" s="22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2"/>
      <c r="X106" s="22"/>
      <c r="Y106" s="23"/>
      <c r="Z106" s="23"/>
      <c r="AA106" s="23"/>
      <c r="AB106" s="23"/>
      <c r="AC106" s="22"/>
      <c r="AD106" s="22"/>
      <c r="AE106" s="22"/>
      <c r="AF106" s="22"/>
      <c r="AG106" s="23"/>
      <c r="AH106" s="23"/>
      <c r="AI106" s="23"/>
      <c r="AJ106" s="23"/>
      <c r="AK106" s="22"/>
      <c r="AL106" s="22"/>
      <c r="AM106" s="23"/>
      <c r="AN106" s="23"/>
    </row>
    <row r="107" spans="1:40" ht="15">
      <c r="A107" s="46"/>
      <c r="B107" s="23"/>
      <c r="C107" s="23"/>
      <c r="D107" s="23"/>
      <c r="E107" s="23"/>
      <c r="F107" s="23"/>
      <c r="G107" s="22"/>
      <c r="H107" s="22"/>
      <c r="I107" s="23"/>
      <c r="J107" s="23"/>
      <c r="K107" s="22"/>
      <c r="L107" s="22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2"/>
      <c r="X107" s="22"/>
      <c r="Y107" s="23"/>
      <c r="Z107" s="23"/>
      <c r="AA107" s="23"/>
      <c r="AB107" s="23"/>
      <c r="AC107" s="22"/>
      <c r="AD107" s="22"/>
      <c r="AE107" s="22"/>
      <c r="AF107" s="22"/>
      <c r="AG107" s="23"/>
      <c r="AH107" s="23"/>
      <c r="AI107" s="23"/>
      <c r="AJ107" s="23"/>
      <c r="AK107" s="22"/>
      <c r="AL107" s="22"/>
      <c r="AM107" s="23"/>
      <c r="AN107" s="23"/>
    </row>
    <row r="108" spans="1:40" ht="15">
      <c r="A108" s="46"/>
      <c r="B108" s="23"/>
      <c r="C108" s="23"/>
      <c r="D108" s="23"/>
      <c r="E108" s="23"/>
      <c r="F108" s="23"/>
      <c r="G108" s="22"/>
      <c r="H108" s="22"/>
      <c r="I108" s="23"/>
      <c r="J108" s="23"/>
      <c r="K108" s="22"/>
      <c r="L108" s="22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2"/>
      <c r="X108" s="22"/>
      <c r="Y108" s="23"/>
      <c r="Z108" s="23"/>
      <c r="AA108" s="23"/>
      <c r="AB108" s="23"/>
      <c r="AC108" s="22"/>
      <c r="AD108" s="22"/>
      <c r="AE108" s="22"/>
      <c r="AF108" s="22"/>
      <c r="AG108" s="23"/>
      <c r="AH108" s="23"/>
      <c r="AI108" s="23"/>
      <c r="AJ108" s="23"/>
      <c r="AK108" s="22"/>
      <c r="AL108" s="22"/>
      <c r="AM108" s="23"/>
      <c r="AN108" s="23"/>
    </row>
    <row r="109" spans="1:40" ht="15">
      <c r="A109" s="46"/>
      <c r="B109" s="23"/>
      <c r="C109" s="23"/>
      <c r="D109" s="23"/>
      <c r="E109" s="23"/>
      <c r="F109" s="23"/>
      <c r="G109" s="22"/>
      <c r="H109" s="22"/>
      <c r="I109" s="23"/>
      <c r="J109" s="23"/>
      <c r="K109" s="22"/>
      <c r="L109" s="22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2"/>
      <c r="X109" s="22"/>
      <c r="Y109" s="23"/>
      <c r="Z109" s="23"/>
      <c r="AA109" s="23"/>
      <c r="AB109" s="23"/>
      <c r="AC109" s="22"/>
      <c r="AD109" s="22"/>
      <c r="AE109" s="22"/>
      <c r="AF109" s="22"/>
      <c r="AG109" s="23"/>
      <c r="AH109" s="23"/>
      <c r="AI109" s="23"/>
      <c r="AJ109" s="23"/>
      <c r="AK109" s="22"/>
      <c r="AL109" s="22"/>
      <c r="AM109" s="23"/>
      <c r="AN109" s="23"/>
    </row>
    <row r="110" spans="1:40" ht="15">
      <c r="A110" s="46"/>
      <c r="B110" s="23"/>
      <c r="C110" s="23"/>
      <c r="D110" s="23"/>
      <c r="E110" s="23"/>
      <c r="F110" s="23"/>
      <c r="G110" s="22"/>
      <c r="H110" s="22"/>
      <c r="I110" s="23"/>
      <c r="J110" s="23"/>
      <c r="K110" s="22"/>
      <c r="L110" s="22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2"/>
      <c r="X110" s="22"/>
      <c r="Y110" s="23"/>
      <c r="Z110" s="23"/>
      <c r="AA110" s="23"/>
      <c r="AB110" s="23"/>
      <c r="AC110" s="22"/>
      <c r="AD110" s="22"/>
      <c r="AE110" s="22"/>
      <c r="AF110" s="22"/>
      <c r="AG110" s="23"/>
      <c r="AH110" s="23"/>
      <c r="AI110" s="23"/>
      <c r="AJ110" s="23"/>
      <c r="AK110" s="22"/>
      <c r="AL110" s="22"/>
      <c r="AM110" s="23"/>
      <c r="AN110" s="23"/>
    </row>
    <row r="111" spans="1:40" ht="15">
      <c r="A111" s="46"/>
      <c r="B111" s="23"/>
      <c r="C111" s="23"/>
      <c r="D111" s="23"/>
      <c r="E111" s="23"/>
      <c r="F111" s="23"/>
      <c r="G111" s="22"/>
      <c r="H111" s="22"/>
      <c r="I111" s="23"/>
      <c r="J111" s="23"/>
      <c r="K111" s="22"/>
      <c r="L111" s="22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2"/>
      <c r="X111" s="22"/>
      <c r="Y111" s="23"/>
      <c r="Z111" s="23"/>
      <c r="AA111" s="23"/>
      <c r="AB111" s="23"/>
      <c r="AC111" s="22"/>
      <c r="AD111" s="22"/>
      <c r="AE111" s="22"/>
      <c r="AF111" s="22"/>
      <c r="AG111" s="23"/>
      <c r="AH111" s="23"/>
      <c r="AI111" s="23"/>
      <c r="AJ111" s="23"/>
      <c r="AK111" s="22"/>
      <c r="AL111" s="22"/>
      <c r="AM111" s="23"/>
      <c r="AN111" s="23"/>
    </row>
    <row r="112" spans="1:40" ht="15">
      <c r="A112" s="46"/>
      <c r="B112" s="23"/>
      <c r="C112" s="23"/>
      <c r="D112" s="23"/>
      <c r="E112" s="23"/>
      <c r="F112" s="23"/>
      <c r="G112" s="22"/>
      <c r="H112" s="22"/>
      <c r="I112" s="23"/>
      <c r="J112" s="23"/>
      <c r="K112" s="22"/>
      <c r="L112" s="22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2"/>
      <c r="X112" s="22"/>
      <c r="Y112" s="23"/>
      <c r="Z112" s="23"/>
      <c r="AA112" s="23"/>
      <c r="AB112" s="23"/>
      <c r="AC112" s="22"/>
      <c r="AD112" s="22"/>
      <c r="AE112" s="22"/>
      <c r="AF112" s="22"/>
      <c r="AG112" s="23"/>
      <c r="AH112" s="23"/>
      <c r="AI112" s="23"/>
      <c r="AJ112" s="23"/>
      <c r="AK112" s="22"/>
      <c r="AL112" s="22"/>
      <c r="AM112" s="23"/>
      <c r="AN112" s="23"/>
    </row>
  </sheetData>
  <sheetProtection/>
  <mergeCells count="43">
    <mergeCell ref="AM7:AN7"/>
    <mergeCell ref="W7:X7"/>
    <mergeCell ref="Y7:Z7"/>
    <mergeCell ref="AA7:AB7"/>
    <mergeCell ref="AK7:AL7"/>
    <mergeCell ref="AC7:AD7"/>
    <mergeCell ref="AE7:AF7"/>
    <mergeCell ref="AG7:AH7"/>
    <mergeCell ref="AI7:AJ7"/>
    <mergeCell ref="A7:A9"/>
    <mergeCell ref="B7:B9"/>
    <mergeCell ref="C8:D8"/>
    <mergeCell ref="E8:F8"/>
    <mergeCell ref="C7:D7"/>
    <mergeCell ref="E7:F7"/>
    <mergeCell ref="G7:H7"/>
    <mergeCell ref="I7:J7"/>
    <mergeCell ref="U7:V7"/>
    <mergeCell ref="G8:H8"/>
    <mergeCell ref="I8:J8"/>
    <mergeCell ref="K7:L7"/>
    <mergeCell ref="M7:N7"/>
    <mergeCell ref="K8:L8"/>
    <mergeCell ref="AG8:AH8"/>
    <mergeCell ref="AI8:AJ8"/>
    <mergeCell ref="M8:N8"/>
    <mergeCell ref="O8:P8"/>
    <mergeCell ref="Q8:R8"/>
    <mergeCell ref="O7:P7"/>
    <mergeCell ref="Q7:R7"/>
    <mergeCell ref="S8:T8"/>
    <mergeCell ref="U8:V8"/>
    <mergeCell ref="S7:T7"/>
    <mergeCell ref="I4:J4"/>
    <mergeCell ref="C1:I3"/>
    <mergeCell ref="B1:B3"/>
    <mergeCell ref="AK8:AL8"/>
    <mergeCell ref="AM8:AN8"/>
    <mergeCell ref="W8:X8"/>
    <mergeCell ref="Y8:Z8"/>
    <mergeCell ref="AA8:AB8"/>
    <mergeCell ref="AC8:AD8"/>
    <mergeCell ref="AE8:AF8"/>
  </mergeCells>
  <dataValidations count="1">
    <dataValidation allowBlank="1" showErrorMessage="1" sqref="O1 A10:B11 A21 C9:AN9 A6:B8 A25 A15 A13 A17 A19 A23 A27:A28 B12:B38 J1:L2"/>
  </dataValidations>
  <printOptions/>
  <pageMargins left="0.56" right="0.33" top="0.36" bottom="0.29" header="0.52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2015-06-05T02:26:11Z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